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080" tabRatio="978" activeTab="9"/>
  </bookViews>
  <sheets>
    <sheet name="Youth Male" sheetId="1" r:id="rId1"/>
    <sheet name="Junior Male" sheetId="2" r:id="rId2"/>
    <sheet name="Open Male" sheetId="11" r:id="rId3"/>
    <sheet name="Master Male" sheetId="10" r:id="rId4"/>
    <sheet name="Youth Female" sheetId="5" r:id="rId5"/>
    <sheet name="Junior Female" sheetId="6" r:id="rId6"/>
    <sheet name="Open Female" sheetId="7" r:id="rId7"/>
    <sheet name="Master Female" sheetId="8" r:id="rId8"/>
    <sheet name="Meltzer" sheetId="9" r:id="rId9"/>
    <sheet name="Deep" sheetId="18" r:id="rId10"/>
    <sheet name="Panhandle" sheetId="17" r:id="rId11"/>
    <sheet name="Lone Star" sheetId="12" r:id="rId12"/>
    <sheet name="Team Houston" sheetId="13" r:id="rId13"/>
    <sheet name="Spoon" sheetId="14" r:id="rId14"/>
    <sheet name="Black Box" sheetId="15" r:id="rId15"/>
    <sheet name="Texas Barbell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14" l="1"/>
  <c r="I29" i="13"/>
  <c r="I13" i="18"/>
  <c r="H37" i="13"/>
  <c r="F37" i="13"/>
  <c r="G37" i="13"/>
  <c r="E37" i="13"/>
  <c r="H7" i="18"/>
  <c r="F7" i="18"/>
  <c r="E7" i="18"/>
  <c r="H12" i="14"/>
  <c r="F12" i="14"/>
  <c r="G59" i="11"/>
  <c r="I59" i="11"/>
  <c r="G12" i="14"/>
  <c r="E12" i="14"/>
  <c r="H14" i="18"/>
  <c r="H15" i="18"/>
  <c r="F15" i="18"/>
  <c r="H13" i="18"/>
  <c r="H12" i="18"/>
  <c r="H9" i="18"/>
  <c r="G55" i="11"/>
  <c r="I55" i="11"/>
  <c r="G9" i="18"/>
  <c r="E9" i="18"/>
  <c r="G61" i="11"/>
  <c r="I61" i="11"/>
  <c r="G12" i="18"/>
  <c r="E12" i="18"/>
  <c r="G36" i="11"/>
  <c r="I36" i="11"/>
  <c r="G13" i="18"/>
  <c r="E13" i="18"/>
  <c r="G15" i="18"/>
  <c r="E15" i="18"/>
  <c r="F13" i="18"/>
  <c r="F12" i="18"/>
  <c r="F9" i="18"/>
  <c r="G14" i="18"/>
  <c r="E14" i="18"/>
  <c r="H10" i="18"/>
  <c r="H11" i="18"/>
  <c r="F11" i="18"/>
  <c r="E11" i="18"/>
  <c r="G3" i="10"/>
  <c r="I3" i="10"/>
  <c r="G10" i="18"/>
  <c r="E10" i="18"/>
  <c r="H5" i="18"/>
  <c r="F5" i="18"/>
  <c r="H4" i="18"/>
  <c r="H2" i="18"/>
  <c r="H3" i="18"/>
  <c r="F3" i="18"/>
  <c r="E3" i="18"/>
  <c r="E2" i="18"/>
  <c r="E4" i="18"/>
  <c r="E5" i="18"/>
  <c r="H6" i="18"/>
  <c r="F6" i="18"/>
  <c r="E6" i="18"/>
  <c r="H8" i="18"/>
  <c r="F8" i="18"/>
  <c r="G18" i="2"/>
  <c r="I18" i="2"/>
  <c r="G8" i="18"/>
  <c r="F4" i="18"/>
  <c r="F2" i="18"/>
  <c r="F10" i="18"/>
  <c r="F14" i="18"/>
  <c r="E8" i="18"/>
  <c r="H13" i="17"/>
  <c r="F13" i="17"/>
  <c r="G13" i="17"/>
  <c r="E13" i="17"/>
  <c r="H12" i="17"/>
  <c r="F12" i="17"/>
  <c r="G11" i="2"/>
  <c r="I11" i="2"/>
  <c r="G12" i="17"/>
  <c r="E12" i="17"/>
  <c r="H11" i="17"/>
  <c r="F11" i="17"/>
  <c r="G7" i="2"/>
  <c r="I7" i="2"/>
  <c r="G11" i="17"/>
  <c r="E11" i="17"/>
  <c r="H10" i="17"/>
  <c r="F10" i="17"/>
  <c r="G4" i="2"/>
  <c r="I4" i="2"/>
  <c r="G10" i="17"/>
  <c r="E10" i="17"/>
  <c r="H9" i="17"/>
  <c r="G12" i="2"/>
  <c r="I12" i="2"/>
  <c r="G9" i="17"/>
  <c r="E9" i="17"/>
  <c r="H8" i="17"/>
  <c r="F8" i="17"/>
  <c r="G3" i="7"/>
  <c r="I3" i="7"/>
  <c r="G8" i="17"/>
  <c r="F9" i="17"/>
  <c r="E8" i="17"/>
  <c r="H7" i="17"/>
  <c r="G38" i="1"/>
  <c r="I38" i="1"/>
  <c r="G7" i="17"/>
  <c r="E7" i="17"/>
  <c r="H6" i="17"/>
  <c r="G39" i="1"/>
  <c r="I39" i="1"/>
  <c r="G6" i="17"/>
  <c r="E6" i="17"/>
  <c r="H5" i="17"/>
  <c r="G44" i="1"/>
  <c r="I44" i="1"/>
  <c r="G5" i="17"/>
  <c r="E5" i="17"/>
  <c r="H4" i="17"/>
  <c r="F4" i="17"/>
  <c r="G21" i="1"/>
  <c r="I21" i="1"/>
  <c r="G4" i="17"/>
  <c r="E4" i="17"/>
  <c r="E3" i="17"/>
  <c r="F3" i="17"/>
  <c r="G23" i="1"/>
  <c r="I23" i="1"/>
  <c r="G3" i="17"/>
  <c r="H3" i="17"/>
  <c r="F5" i="17"/>
  <c r="F6" i="17"/>
  <c r="F7" i="17"/>
  <c r="H2" i="17"/>
  <c r="F2" i="17"/>
  <c r="G22" i="1"/>
  <c r="I22" i="1"/>
  <c r="G2" i="17"/>
  <c r="E2" i="17"/>
  <c r="H8" i="16"/>
  <c r="G20" i="8"/>
  <c r="C20" i="8"/>
  <c r="H20" i="8"/>
  <c r="I20" i="8"/>
  <c r="G8" i="16"/>
  <c r="F8" i="16"/>
  <c r="E8" i="16"/>
  <c r="G41" i="7"/>
  <c r="C41" i="7"/>
  <c r="H41" i="7"/>
  <c r="I41" i="7"/>
  <c r="H7" i="16"/>
  <c r="G46" i="1"/>
  <c r="I46" i="1"/>
  <c r="G7" i="16"/>
  <c r="F7" i="16"/>
  <c r="E7" i="16"/>
  <c r="G45" i="1"/>
  <c r="I45" i="1"/>
  <c r="C45" i="1"/>
  <c r="C87" i="11"/>
  <c r="H87" i="11"/>
  <c r="G87" i="11"/>
  <c r="I87" i="11"/>
  <c r="H26" i="15"/>
  <c r="G86" i="11"/>
  <c r="C86" i="11"/>
  <c r="H86" i="11"/>
  <c r="I86" i="11"/>
  <c r="G26" i="15"/>
  <c r="F26" i="15"/>
  <c r="E26" i="15"/>
  <c r="C83" i="11"/>
  <c r="H83" i="11"/>
  <c r="C84" i="11"/>
  <c r="H84" i="11"/>
  <c r="C85" i="11"/>
  <c r="H85" i="11"/>
  <c r="E22" i="13"/>
  <c r="H22" i="13"/>
  <c r="F22" i="13"/>
  <c r="G85" i="11"/>
  <c r="I85" i="11"/>
  <c r="G22" i="13"/>
  <c r="E29" i="13"/>
  <c r="H29" i="13"/>
  <c r="F29" i="13"/>
  <c r="G84" i="11"/>
  <c r="I84" i="11"/>
  <c r="G29" i="13"/>
  <c r="H25" i="13"/>
  <c r="G83" i="11"/>
  <c r="I83" i="11"/>
  <c r="G25" i="13"/>
  <c r="F25" i="13"/>
  <c r="E25" i="13"/>
  <c r="H3" i="14"/>
  <c r="F3" i="14"/>
  <c r="G40" i="7"/>
  <c r="C40" i="7"/>
  <c r="H40" i="7"/>
  <c r="I40" i="7"/>
  <c r="G3" i="14"/>
  <c r="E3" i="14"/>
  <c r="C39" i="7"/>
  <c r="C38" i="7"/>
  <c r="H38" i="7"/>
  <c r="H39" i="7"/>
  <c r="H18" i="13"/>
  <c r="G82" i="11"/>
  <c r="C82" i="11"/>
  <c r="H82" i="11"/>
  <c r="I82" i="11"/>
  <c r="G18" i="13"/>
  <c r="F18" i="13"/>
  <c r="E18" i="13"/>
  <c r="C18" i="2"/>
  <c r="H5" i="14"/>
  <c r="G10" i="5"/>
  <c r="I10" i="5"/>
  <c r="G5" i="14"/>
  <c r="F5" i="14"/>
  <c r="E5" i="14"/>
  <c r="G17" i="2"/>
  <c r="I17" i="2"/>
  <c r="G39" i="7"/>
  <c r="I39" i="7"/>
  <c r="H3" i="16"/>
  <c r="F3" i="16"/>
  <c r="H4" i="16"/>
  <c r="F4" i="16"/>
  <c r="H5" i="16"/>
  <c r="F5" i="16"/>
  <c r="H6" i="16"/>
  <c r="F6" i="16"/>
  <c r="H2" i="16"/>
  <c r="F2" i="16"/>
  <c r="H3" i="15"/>
  <c r="F3" i="15"/>
  <c r="H6" i="15"/>
  <c r="F6" i="15"/>
  <c r="H8" i="15"/>
  <c r="F8" i="15"/>
  <c r="H9" i="15"/>
  <c r="F9" i="15"/>
  <c r="H10" i="15"/>
  <c r="F10" i="15"/>
  <c r="H11" i="15"/>
  <c r="F11" i="15"/>
  <c r="H12" i="15"/>
  <c r="F12" i="15"/>
  <c r="H14" i="15"/>
  <c r="F14" i="15"/>
  <c r="H15" i="15"/>
  <c r="F15" i="15"/>
  <c r="H16" i="15"/>
  <c r="F16" i="15"/>
  <c r="H17" i="15"/>
  <c r="F17" i="15"/>
  <c r="H18" i="15"/>
  <c r="F18" i="15"/>
  <c r="H19" i="15"/>
  <c r="F19" i="15"/>
  <c r="H20" i="15"/>
  <c r="F20" i="15"/>
  <c r="H21" i="15"/>
  <c r="F21" i="15"/>
  <c r="H22" i="15"/>
  <c r="F22" i="15"/>
  <c r="H23" i="15"/>
  <c r="F23" i="15"/>
  <c r="H24" i="15"/>
  <c r="F24" i="15"/>
  <c r="H25" i="15"/>
  <c r="F25" i="15"/>
  <c r="H2" i="15"/>
  <c r="F2" i="15"/>
  <c r="H4" i="15"/>
  <c r="F4" i="15"/>
  <c r="H5" i="15"/>
  <c r="F5" i="15"/>
  <c r="H7" i="15"/>
  <c r="F7" i="15"/>
  <c r="H13" i="15"/>
  <c r="F13" i="15"/>
  <c r="H22" i="14"/>
  <c r="F22" i="14"/>
  <c r="H17" i="14"/>
  <c r="F17" i="14"/>
  <c r="H26" i="14"/>
  <c r="F26" i="14"/>
  <c r="H29" i="14"/>
  <c r="F29" i="14"/>
  <c r="H31" i="14"/>
  <c r="F31" i="14"/>
  <c r="H9" i="14"/>
  <c r="F9" i="14"/>
  <c r="H14" i="14"/>
  <c r="F14" i="14"/>
  <c r="H13" i="14"/>
  <c r="F13" i="14"/>
  <c r="H11" i="14"/>
  <c r="F11" i="14"/>
  <c r="H4" i="14"/>
  <c r="F4" i="14"/>
  <c r="H7" i="14"/>
  <c r="F7" i="14"/>
  <c r="H8" i="14"/>
  <c r="F8" i="14"/>
  <c r="H10" i="14"/>
  <c r="F10" i="14"/>
  <c r="H6" i="14"/>
  <c r="F6" i="14"/>
  <c r="H16" i="14"/>
  <c r="F16" i="14"/>
  <c r="H27" i="14"/>
  <c r="F27" i="14"/>
  <c r="H25" i="14"/>
  <c r="F25" i="14"/>
  <c r="H19" i="14"/>
  <c r="F19" i="14"/>
  <c r="H18" i="14"/>
  <c r="F18" i="14"/>
  <c r="H20" i="14"/>
  <c r="F20" i="14"/>
  <c r="H2" i="14"/>
  <c r="F2" i="14"/>
  <c r="H28" i="14"/>
  <c r="F28" i="14"/>
  <c r="H24" i="14"/>
  <c r="F24" i="14"/>
  <c r="H30" i="14"/>
  <c r="F30" i="14"/>
  <c r="H21" i="14"/>
  <c r="F21" i="14"/>
  <c r="H23" i="14"/>
  <c r="F23" i="14"/>
  <c r="H15" i="14"/>
  <c r="F15" i="14"/>
  <c r="H26" i="13"/>
  <c r="F26" i="13"/>
  <c r="H30" i="13"/>
  <c r="F30" i="13"/>
  <c r="H31" i="13"/>
  <c r="F31" i="13"/>
  <c r="H32" i="13"/>
  <c r="F32" i="13"/>
  <c r="H33" i="13"/>
  <c r="F33" i="13"/>
  <c r="H34" i="13"/>
  <c r="F34" i="13"/>
  <c r="H35" i="13"/>
  <c r="F35" i="13"/>
  <c r="H19" i="13"/>
  <c r="F19" i="13"/>
  <c r="H36" i="13"/>
  <c r="F36" i="13"/>
  <c r="H23" i="13"/>
  <c r="F23" i="13"/>
  <c r="H28" i="13"/>
  <c r="F28" i="13"/>
  <c r="H14" i="13"/>
  <c r="F14" i="13"/>
  <c r="H17" i="13"/>
  <c r="F17" i="13"/>
  <c r="H27" i="13"/>
  <c r="F27" i="13"/>
  <c r="H11" i="13"/>
  <c r="F11" i="13"/>
  <c r="H8" i="13"/>
  <c r="F8" i="13"/>
  <c r="H10" i="13"/>
  <c r="F10" i="13"/>
  <c r="H5" i="13"/>
  <c r="F5" i="13"/>
  <c r="H4" i="13"/>
  <c r="F4" i="13"/>
  <c r="H12" i="13"/>
  <c r="F12" i="13"/>
  <c r="H21" i="13"/>
  <c r="F21" i="13"/>
  <c r="H24" i="13"/>
  <c r="F24" i="13"/>
  <c r="H20" i="13"/>
  <c r="F20" i="13"/>
  <c r="H16" i="13"/>
  <c r="F16" i="13"/>
  <c r="H15" i="13"/>
  <c r="F15" i="13"/>
  <c r="H7" i="13"/>
  <c r="F7" i="13"/>
  <c r="H3" i="13"/>
  <c r="F3" i="13"/>
  <c r="H6" i="13"/>
  <c r="F6" i="13"/>
  <c r="H13" i="13"/>
  <c r="F13" i="13"/>
  <c r="H9" i="13"/>
  <c r="F9" i="13"/>
  <c r="H2" i="13"/>
  <c r="F2" i="13"/>
  <c r="H2" i="12"/>
  <c r="F2" i="12"/>
  <c r="H3" i="12"/>
  <c r="F3" i="12"/>
  <c r="H4" i="12"/>
  <c r="F4" i="12"/>
  <c r="H5" i="12"/>
  <c r="F5" i="12"/>
  <c r="H6" i="12"/>
  <c r="F6" i="12"/>
  <c r="H7" i="12"/>
  <c r="F7" i="12"/>
  <c r="H8" i="12"/>
  <c r="F8" i="12"/>
  <c r="H9" i="12"/>
  <c r="F9" i="12"/>
  <c r="H10" i="12"/>
  <c r="F10" i="12"/>
  <c r="H11" i="12"/>
  <c r="F11" i="12"/>
  <c r="H12" i="12"/>
  <c r="F12" i="12"/>
  <c r="H13" i="12"/>
  <c r="F13" i="12"/>
  <c r="H14" i="12"/>
  <c r="F14" i="12"/>
  <c r="H15" i="12"/>
  <c r="F15" i="12"/>
  <c r="H16" i="12"/>
  <c r="F16" i="12"/>
  <c r="H17" i="12"/>
  <c r="F17" i="12"/>
  <c r="H18" i="12"/>
  <c r="F18" i="12"/>
  <c r="H19" i="12"/>
  <c r="F19" i="12"/>
  <c r="H20" i="12"/>
  <c r="F20" i="12"/>
  <c r="H21" i="12"/>
  <c r="F21" i="12"/>
  <c r="H22" i="12"/>
  <c r="F22" i="12"/>
  <c r="H23" i="12"/>
  <c r="F23" i="12"/>
  <c r="H24" i="12"/>
  <c r="F24" i="12"/>
  <c r="H25" i="12"/>
  <c r="F25" i="12"/>
  <c r="H26" i="12"/>
  <c r="F26" i="12"/>
  <c r="H27" i="12"/>
  <c r="F27" i="12"/>
  <c r="G56" i="11"/>
  <c r="C56" i="11"/>
  <c r="H56" i="11"/>
  <c r="I56" i="11"/>
  <c r="G6" i="16"/>
  <c r="E6" i="16"/>
  <c r="G46" i="11"/>
  <c r="C46" i="11"/>
  <c r="H46" i="11"/>
  <c r="I46" i="11"/>
  <c r="G5" i="16"/>
  <c r="E5" i="16"/>
  <c r="G53" i="11"/>
  <c r="C53" i="11"/>
  <c r="H53" i="11"/>
  <c r="I53" i="11"/>
  <c r="G4" i="16"/>
  <c r="E4" i="16"/>
  <c r="G9" i="10"/>
  <c r="C9" i="10"/>
  <c r="H9" i="10"/>
  <c r="I9" i="10"/>
  <c r="G3" i="16"/>
  <c r="E3" i="16"/>
  <c r="E2" i="16"/>
  <c r="G78" i="11"/>
  <c r="C78" i="11"/>
  <c r="H78" i="11"/>
  <c r="I78" i="11"/>
  <c r="G25" i="15"/>
  <c r="E25" i="15"/>
  <c r="G22" i="11"/>
  <c r="C22" i="11"/>
  <c r="H22" i="11"/>
  <c r="I22" i="11"/>
  <c r="G24" i="15"/>
  <c r="E24" i="15"/>
  <c r="G30" i="11"/>
  <c r="C30" i="11"/>
  <c r="H30" i="11"/>
  <c r="I30" i="11"/>
  <c r="G23" i="15"/>
  <c r="E23" i="15"/>
  <c r="G58" i="11"/>
  <c r="C58" i="11"/>
  <c r="H58" i="11"/>
  <c r="I58" i="11"/>
  <c r="G22" i="15"/>
  <c r="E22" i="15"/>
  <c r="G44" i="11"/>
  <c r="C44" i="11"/>
  <c r="H44" i="11"/>
  <c r="I44" i="11"/>
  <c r="G21" i="15"/>
  <c r="E21" i="15"/>
  <c r="G72" i="11"/>
  <c r="C72" i="11"/>
  <c r="H72" i="11"/>
  <c r="I72" i="11"/>
  <c r="G20" i="15"/>
  <c r="E20" i="15"/>
  <c r="G2" i="11"/>
  <c r="C2" i="11"/>
  <c r="H2" i="11"/>
  <c r="I2" i="11"/>
  <c r="G19" i="15"/>
  <c r="E19" i="15"/>
  <c r="G48" i="11"/>
  <c r="C48" i="11"/>
  <c r="H48" i="11"/>
  <c r="I48" i="11"/>
  <c r="G18" i="15"/>
  <c r="E18" i="15"/>
  <c r="G65" i="11"/>
  <c r="C65" i="11"/>
  <c r="H65" i="11"/>
  <c r="I65" i="11"/>
  <c r="G17" i="15"/>
  <c r="E17" i="15"/>
  <c r="G74" i="11"/>
  <c r="C74" i="11"/>
  <c r="H74" i="11"/>
  <c r="I74" i="11"/>
  <c r="G16" i="15"/>
  <c r="E16" i="15"/>
  <c r="G79" i="11"/>
  <c r="C79" i="11"/>
  <c r="H79" i="11"/>
  <c r="I79" i="11"/>
  <c r="G15" i="15"/>
  <c r="E15" i="15"/>
  <c r="G25" i="11"/>
  <c r="C25" i="11"/>
  <c r="H25" i="11"/>
  <c r="I25" i="11"/>
  <c r="G14" i="15"/>
  <c r="E14" i="15"/>
  <c r="E13" i="15"/>
  <c r="G17" i="10"/>
  <c r="I17" i="10"/>
  <c r="G12" i="15"/>
  <c r="C17" i="10"/>
  <c r="H17" i="10"/>
  <c r="E12" i="15"/>
  <c r="G19" i="10"/>
  <c r="I19" i="10"/>
  <c r="G11" i="15"/>
  <c r="C19" i="10"/>
  <c r="H19" i="10"/>
  <c r="E11" i="15"/>
  <c r="E10" i="15"/>
  <c r="E9" i="15"/>
  <c r="E8" i="15"/>
  <c r="E7" i="15"/>
  <c r="E6" i="15"/>
  <c r="E5" i="15"/>
  <c r="E4" i="15"/>
  <c r="E3" i="15"/>
  <c r="E2" i="15"/>
  <c r="E15" i="14"/>
  <c r="G37" i="11"/>
  <c r="C37" i="11"/>
  <c r="H37" i="11"/>
  <c r="I37" i="11"/>
  <c r="G31" i="14"/>
  <c r="E31" i="14"/>
  <c r="G38" i="11"/>
  <c r="C38" i="11"/>
  <c r="H38" i="11"/>
  <c r="I38" i="11"/>
  <c r="G23" i="14"/>
  <c r="E23" i="14"/>
  <c r="G34" i="11"/>
  <c r="C34" i="11"/>
  <c r="H34" i="11"/>
  <c r="I34" i="11"/>
  <c r="G21" i="14"/>
  <c r="E21" i="14"/>
  <c r="G23" i="11"/>
  <c r="C23" i="11"/>
  <c r="H23" i="11"/>
  <c r="I23" i="11"/>
  <c r="G30" i="14"/>
  <c r="E30" i="14"/>
  <c r="G24" i="11"/>
  <c r="C24" i="11"/>
  <c r="H24" i="11"/>
  <c r="I24" i="11"/>
  <c r="G29" i="14"/>
  <c r="E29" i="14"/>
  <c r="G52" i="11"/>
  <c r="C52" i="11"/>
  <c r="H52" i="11"/>
  <c r="I52" i="11"/>
  <c r="G24" i="14"/>
  <c r="E24" i="14"/>
  <c r="G76" i="11"/>
  <c r="C76" i="11"/>
  <c r="H76" i="11"/>
  <c r="I76" i="11"/>
  <c r="G28" i="14"/>
  <c r="E28" i="14"/>
  <c r="E2" i="14"/>
  <c r="E26" i="14"/>
  <c r="E20" i="14"/>
  <c r="E18" i="14"/>
  <c r="E19" i="14"/>
  <c r="G21" i="10"/>
  <c r="C21" i="10"/>
  <c r="H21" i="10"/>
  <c r="I21" i="10"/>
  <c r="G17" i="14"/>
  <c r="E17" i="14"/>
  <c r="G20" i="10"/>
  <c r="I20" i="10"/>
  <c r="G25" i="14"/>
  <c r="C20" i="10"/>
  <c r="H20" i="10"/>
  <c r="E25" i="14"/>
  <c r="G10" i="10"/>
  <c r="I10" i="10"/>
  <c r="G27" i="14"/>
  <c r="C10" i="10"/>
  <c r="H10" i="10"/>
  <c r="E27" i="14"/>
  <c r="G2" i="10"/>
  <c r="C2" i="10"/>
  <c r="H2" i="10"/>
  <c r="I2" i="10"/>
  <c r="G16" i="14"/>
  <c r="E16" i="14"/>
  <c r="E22" i="14"/>
  <c r="E6" i="14"/>
  <c r="E10" i="14"/>
  <c r="E8" i="14"/>
  <c r="E7" i="14"/>
  <c r="E4" i="14"/>
  <c r="E11" i="14"/>
  <c r="E13" i="14"/>
  <c r="E14" i="14"/>
  <c r="E9" i="14"/>
  <c r="E2" i="13"/>
  <c r="E9" i="13"/>
  <c r="E13" i="13"/>
  <c r="E6" i="13"/>
  <c r="E3" i="13"/>
  <c r="E7" i="13"/>
  <c r="G21" i="11"/>
  <c r="C21" i="11"/>
  <c r="H21" i="11"/>
  <c r="I21" i="11"/>
  <c r="G27" i="13"/>
  <c r="E27" i="13"/>
  <c r="G69" i="11"/>
  <c r="C69" i="11"/>
  <c r="H69" i="11"/>
  <c r="I69" i="11"/>
  <c r="G17" i="13"/>
  <c r="E17" i="13"/>
  <c r="G28" i="11"/>
  <c r="C28" i="11"/>
  <c r="H28" i="11"/>
  <c r="I28" i="11"/>
  <c r="G14" i="13"/>
  <c r="E14" i="13"/>
  <c r="G8" i="11"/>
  <c r="C8" i="11"/>
  <c r="H8" i="11"/>
  <c r="I8" i="11"/>
  <c r="G28" i="13"/>
  <c r="E28" i="13"/>
  <c r="G16" i="11"/>
  <c r="C16" i="11"/>
  <c r="H16" i="11"/>
  <c r="I16" i="11"/>
  <c r="G23" i="13"/>
  <c r="E23" i="13"/>
  <c r="G15" i="11"/>
  <c r="C15" i="11"/>
  <c r="H15" i="11"/>
  <c r="I15" i="11"/>
  <c r="G36" i="13"/>
  <c r="E36" i="13"/>
  <c r="G13" i="11"/>
  <c r="C13" i="11"/>
  <c r="H13" i="11"/>
  <c r="I13" i="11"/>
  <c r="G19" i="13"/>
  <c r="E19" i="13"/>
  <c r="G14" i="11"/>
  <c r="C14" i="11"/>
  <c r="H14" i="11"/>
  <c r="I14" i="11"/>
  <c r="G35" i="13"/>
  <c r="E35" i="13"/>
  <c r="G26" i="11"/>
  <c r="C26" i="11"/>
  <c r="H26" i="11"/>
  <c r="I26" i="11"/>
  <c r="G34" i="13"/>
  <c r="E34" i="13"/>
  <c r="G35" i="11"/>
  <c r="C35" i="11"/>
  <c r="H35" i="11"/>
  <c r="I35" i="11"/>
  <c r="G33" i="13"/>
  <c r="E33" i="13"/>
  <c r="G77" i="11"/>
  <c r="C77" i="11"/>
  <c r="H77" i="11"/>
  <c r="I77" i="11"/>
  <c r="G32" i="13"/>
  <c r="E32" i="13"/>
  <c r="G7" i="11"/>
  <c r="C7" i="11"/>
  <c r="H7" i="11"/>
  <c r="I7" i="11"/>
  <c r="G31" i="13"/>
  <c r="E31" i="13"/>
  <c r="G17" i="11"/>
  <c r="C17" i="11"/>
  <c r="H17" i="11"/>
  <c r="I17" i="11"/>
  <c r="G30" i="13"/>
  <c r="E30" i="13"/>
  <c r="E15" i="13"/>
  <c r="E16" i="13"/>
  <c r="G13" i="10"/>
  <c r="I13" i="10"/>
  <c r="G26" i="13"/>
  <c r="C13" i="10"/>
  <c r="H13" i="10"/>
  <c r="E26" i="13"/>
  <c r="E20" i="13"/>
  <c r="E24" i="13"/>
  <c r="E21" i="13"/>
  <c r="E12" i="13"/>
  <c r="E4" i="13"/>
  <c r="E5" i="13"/>
  <c r="E10" i="13"/>
  <c r="E8" i="13"/>
  <c r="E11" i="13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G18" i="11"/>
  <c r="C18" i="11"/>
  <c r="H18" i="11"/>
  <c r="I18" i="11"/>
  <c r="G3" i="12"/>
  <c r="E3" i="12"/>
  <c r="E2" i="12"/>
  <c r="G7" i="5"/>
  <c r="I7" i="5"/>
  <c r="G6" i="14"/>
  <c r="G8" i="5"/>
  <c r="I8" i="5"/>
  <c r="G9" i="5"/>
  <c r="I9" i="5"/>
  <c r="G8" i="2"/>
  <c r="I8" i="2"/>
  <c r="G9" i="2"/>
  <c r="G10" i="2"/>
  <c r="I10" i="2"/>
  <c r="G24" i="13"/>
  <c r="G13" i="2"/>
  <c r="I13" i="2"/>
  <c r="G20" i="13"/>
  <c r="G14" i="2"/>
  <c r="I14" i="2"/>
  <c r="G22" i="14"/>
  <c r="G15" i="2"/>
  <c r="I15" i="2"/>
  <c r="G2" i="16"/>
  <c r="G16" i="2"/>
  <c r="I16" i="2"/>
  <c r="G3" i="2"/>
  <c r="G2" i="2"/>
  <c r="I2" i="2"/>
  <c r="I9" i="2"/>
  <c r="G4" i="6"/>
  <c r="I4" i="6"/>
  <c r="G2" i="15"/>
  <c r="G2" i="6"/>
  <c r="G3" i="6"/>
  <c r="I3" i="6"/>
  <c r="G9" i="14"/>
  <c r="I2" i="6"/>
  <c r="G21" i="7"/>
  <c r="G22" i="7"/>
  <c r="G23" i="7"/>
  <c r="I23" i="7"/>
  <c r="G10" i="15"/>
  <c r="C23" i="7"/>
  <c r="H23" i="7"/>
  <c r="G24" i="7"/>
  <c r="I24" i="7"/>
  <c r="G25" i="7"/>
  <c r="G26" i="7"/>
  <c r="I26" i="7"/>
  <c r="G2" i="18"/>
  <c r="G27" i="7"/>
  <c r="I27" i="7"/>
  <c r="C27" i="7"/>
  <c r="H27" i="7"/>
  <c r="G28" i="7"/>
  <c r="G29" i="7"/>
  <c r="C29" i="7"/>
  <c r="H29" i="7"/>
  <c r="I29" i="7"/>
  <c r="G30" i="7"/>
  <c r="I30" i="7"/>
  <c r="G4" i="18"/>
  <c r="G31" i="7"/>
  <c r="C31" i="7"/>
  <c r="H31" i="7"/>
  <c r="I31" i="7"/>
  <c r="G32" i="7"/>
  <c r="G33" i="7"/>
  <c r="G34" i="7"/>
  <c r="G35" i="7"/>
  <c r="G36" i="7"/>
  <c r="C36" i="7"/>
  <c r="H36" i="7"/>
  <c r="I36" i="7"/>
  <c r="G37" i="7"/>
  <c r="G38" i="7"/>
  <c r="C3" i="7"/>
  <c r="H3" i="7"/>
  <c r="C4" i="7"/>
  <c r="H4" i="7"/>
  <c r="G4" i="7"/>
  <c r="I4" i="7"/>
  <c r="G6" i="18"/>
  <c r="C5" i="7"/>
  <c r="H5" i="7"/>
  <c r="G5" i="7"/>
  <c r="I5" i="7"/>
  <c r="C6" i="7"/>
  <c r="H6" i="7"/>
  <c r="G6" i="7"/>
  <c r="I6" i="7"/>
  <c r="C7" i="7"/>
  <c r="H7" i="7"/>
  <c r="G7" i="7"/>
  <c r="I7" i="7"/>
  <c r="G8" i="15"/>
  <c r="C8" i="7"/>
  <c r="H8" i="7"/>
  <c r="G8" i="7"/>
  <c r="I8" i="7"/>
  <c r="C9" i="7"/>
  <c r="H9" i="7"/>
  <c r="G9" i="7"/>
  <c r="I9" i="7"/>
  <c r="C10" i="7"/>
  <c r="H10" i="7"/>
  <c r="G10" i="7"/>
  <c r="I10" i="7"/>
  <c r="C11" i="7"/>
  <c r="H11" i="7"/>
  <c r="G11" i="7"/>
  <c r="I11" i="7"/>
  <c r="C12" i="7"/>
  <c r="H12" i="7"/>
  <c r="G12" i="7"/>
  <c r="I12" i="7"/>
  <c r="C13" i="7"/>
  <c r="H13" i="7"/>
  <c r="G13" i="7"/>
  <c r="I13" i="7"/>
  <c r="C14" i="7"/>
  <c r="H14" i="7"/>
  <c r="G14" i="7"/>
  <c r="I14" i="7"/>
  <c r="G6" i="15"/>
  <c r="C15" i="7"/>
  <c r="H15" i="7"/>
  <c r="G15" i="7"/>
  <c r="I15" i="7"/>
  <c r="C16" i="7"/>
  <c r="H16" i="7"/>
  <c r="G16" i="7"/>
  <c r="I16" i="7"/>
  <c r="C17" i="7"/>
  <c r="H17" i="7"/>
  <c r="G17" i="7"/>
  <c r="I17" i="7"/>
  <c r="G5" i="18"/>
  <c r="C18" i="7"/>
  <c r="H18" i="7"/>
  <c r="G18" i="7"/>
  <c r="I18" i="7"/>
  <c r="C19" i="7"/>
  <c r="H19" i="7"/>
  <c r="G19" i="7"/>
  <c r="I19" i="7"/>
  <c r="G3" i="18"/>
  <c r="C20" i="7"/>
  <c r="H20" i="7"/>
  <c r="G20" i="7"/>
  <c r="I20" i="7"/>
  <c r="C21" i="7"/>
  <c r="H21" i="7"/>
  <c r="I21" i="7"/>
  <c r="G7" i="15"/>
  <c r="C22" i="7"/>
  <c r="H22" i="7"/>
  <c r="I22" i="7"/>
  <c r="G7" i="14"/>
  <c r="C24" i="7"/>
  <c r="H24" i="7"/>
  <c r="C25" i="7"/>
  <c r="H25" i="7"/>
  <c r="I25" i="7"/>
  <c r="G8" i="14"/>
  <c r="C26" i="7"/>
  <c r="H26" i="7"/>
  <c r="C28" i="7"/>
  <c r="H28" i="7"/>
  <c r="I28" i="7"/>
  <c r="G9" i="15"/>
  <c r="C30" i="7"/>
  <c r="H30" i="7"/>
  <c r="C32" i="7"/>
  <c r="H32" i="7"/>
  <c r="I32" i="7"/>
  <c r="C33" i="7"/>
  <c r="H33" i="7"/>
  <c r="I33" i="7"/>
  <c r="G8" i="13"/>
  <c r="C34" i="7"/>
  <c r="H34" i="7"/>
  <c r="I34" i="7"/>
  <c r="G10" i="13"/>
  <c r="C35" i="7"/>
  <c r="H35" i="7"/>
  <c r="I35" i="7"/>
  <c r="C37" i="7"/>
  <c r="H37" i="7"/>
  <c r="I37" i="7"/>
  <c r="I38" i="7"/>
  <c r="C2" i="7"/>
  <c r="H2" i="7"/>
  <c r="G3" i="11"/>
  <c r="C3" i="11"/>
  <c r="H3" i="11"/>
  <c r="I3" i="11"/>
  <c r="G4" i="11"/>
  <c r="C4" i="11"/>
  <c r="H4" i="11"/>
  <c r="I4" i="11"/>
  <c r="G5" i="11"/>
  <c r="C5" i="11"/>
  <c r="H5" i="11"/>
  <c r="I5" i="11"/>
  <c r="G6" i="11"/>
  <c r="C6" i="11"/>
  <c r="H6" i="11"/>
  <c r="I6" i="11"/>
  <c r="G9" i="11"/>
  <c r="C9" i="11"/>
  <c r="H9" i="11"/>
  <c r="I9" i="11"/>
  <c r="G10" i="11"/>
  <c r="C10" i="11"/>
  <c r="H10" i="11"/>
  <c r="I10" i="11"/>
  <c r="G11" i="11"/>
  <c r="C11" i="11"/>
  <c r="H11" i="11"/>
  <c r="I11" i="11"/>
  <c r="G12" i="11"/>
  <c r="C12" i="11"/>
  <c r="H12" i="11"/>
  <c r="I12" i="11"/>
  <c r="G19" i="11"/>
  <c r="C19" i="11"/>
  <c r="H19" i="11"/>
  <c r="I19" i="11"/>
  <c r="G20" i="11"/>
  <c r="C20" i="11"/>
  <c r="H20" i="11"/>
  <c r="I20" i="11"/>
  <c r="G27" i="11"/>
  <c r="C27" i="11"/>
  <c r="H27" i="11"/>
  <c r="I27" i="11"/>
  <c r="G29" i="11"/>
  <c r="C29" i="11"/>
  <c r="H29" i="11"/>
  <c r="I29" i="11"/>
  <c r="G31" i="11"/>
  <c r="C31" i="11"/>
  <c r="H31" i="11"/>
  <c r="I31" i="11"/>
  <c r="G32" i="11"/>
  <c r="C32" i="11"/>
  <c r="H32" i="11"/>
  <c r="I32" i="11"/>
  <c r="G33" i="11"/>
  <c r="C33" i="11"/>
  <c r="H33" i="11"/>
  <c r="I33" i="11"/>
  <c r="C36" i="11"/>
  <c r="H36" i="11"/>
  <c r="G39" i="11"/>
  <c r="C39" i="11"/>
  <c r="H39" i="11"/>
  <c r="I39" i="11"/>
  <c r="G40" i="11"/>
  <c r="C40" i="11"/>
  <c r="H40" i="11"/>
  <c r="I40" i="11"/>
  <c r="G41" i="11"/>
  <c r="C41" i="11"/>
  <c r="H41" i="11"/>
  <c r="I41" i="11"/>
  <c r="G42" i="11"/>
  <c r="C42" i="11"/>
  <c r="H42" i="11"/>
  <c r="I42" i="11"/>
  <c r="G43" i="11"/>
  <c r="C43" i="11"/>
  <c r="H43" i="11"/>
  <c r="I43" i="11"/>
  <c r="G45" i="11"/>
  <c r="C45" i="11"/>
  <c r="H45" i="11"/>
  <c r="I45" i="11"/>
  <c r="G47" i="11"/>
  <c r="C47" i="11"/>
  <c r="H47" i="11"/>
  <c r="I47" i="11"/>
  <c r="G49" i="11"/>
  <c r="C49" i="11"/>
  <c r="H49" i="11"/>
  <c r="I49" i="11"/>
  <c r="G50" i="11"/>
  <c r="C50" i="11"/>
  <c r="H50" i="11"/>
  <c r="I50" i="11"/>
  <c r="G51" i="11"/>
  <c r="C51" i="11"/>
  <c r="H51" i="11"/>
  <c r="I51" i="11"/>
  <c r="G54" i="11"/>
  <c r="C54" i="11"/>
  <c r="H54" i="11"/>
  <c r="I54" i="11"/>
  <c r="C55" i="11"/>
  <c r="H55" i="11"/>
  <c r="G57" i="11"/>
  <c r="C57" i="11"/>
  <c r="H57" i="11"/>
  <c r="I57" i="11"/>
  <c r="C59" i="11"/>
  <c r="H59" i="11"/>
  <c r="G60" i="11"/>
  <c r="C60" i="11"/>
  <c r="H60" i="11"/>
  <c r="I60" i="11"/>
  <c r="C61" i="11"/>
  <c r="H61" i="11"/>
  <c r="G62" i="11"/>
  <c r="C62" i="11"/>
  <c r="H62" i="11"/>
  <c r="I62" i="11"/>
  <c r="G63" i="11"/>
  <c r="C63" i="11"/>
  <c r="H63" i="11"/>
  <c r="I63" i="11"/>
  <c r="G64" i="11"/>
  <c r="C64" i="11"/>
  <c r="H64" i="11"/>
  <c r="I64" i="11"/>
  <c r="G66" i="11"/>
  <c r="C66" i="11"/>
  <c r="H66" i="11"/>
  <c r="I66" i="11"/>
  <c r="G67" i="11"/>
  <c r="C67" i="11"/>
  <c r="H67" i="11"/>
  <c r="I67" i="11"/>
  <c r="G68" i="11"/>
  <c r="C68" i="11"/>
  <c r="H68" i="11"/>
  <c r="I68" i="11"/>
  <c r="G70" i="11"/>
  <c r="C70" i="11"/>
  <c r="H70" i="11"/>
  <c r="I70" i="11"/>
  <c r="G71" i="11"/>
  <c r="C71" i="11"/>
  <c r="H71" i="11"/>
  <c r="I71" i="11"/>
  <c r="G73" i="11"/>
  <c r="C73" i="11"/>
  <c r="H73" i="11"/>
  <c r="I73" i="11"/>
  <c r="G75" i="11"/>
  <c r="C75" i="11"/>
  <c r="H75" i="11"/>
  <c r="I75" i="11"/>
  <c r="G80" i="11"/>
  <c r="C80" i="11"/>
  <c r="H80" i="11"/>
  <c r="I80" i="11"/>
  <c r="G81" i="11"/>
  <c r="C81" i="11"/>
  <c r="H81" i="11"/>
  <c r="I81" i="11"/>
  <c r="C3" i="10"/>
  <c r="H3" i="10"/>
  <c r="G4" i="10"/>
  <c r="C4" i="10"/>
  <c r="H4" i="10"/>
  <c r="I4" i="10"/>
  <c r="G5" i="10"/>
  <c r="C5" i="10"/>
  <c r="H5" i="10"/>
  <c r="I5" i="10"/>
  <c r="G6" i="10"/>
  <c r="C6" i="10"/>
  <c r="H6" i="10"/>
  <c r="I6" i="10"/>
  <c r="G7" i="10"/>
  <c r="C7" i="10"/>
  <c r="H7" i="10"/>
  <c r="I7" i="10"/>
  <c r="G8" i="10"/>
  <c r="C8" i="10"/>
  <c r="H8" i="10"/>
  <c r="I8" i="10"/>
  <c r="G11" i="10"/>
  <c r="I11" i="10"/>
  <c r="C11" i="10"/>
  <c r="H11" i="10"/>
  <c r="G12" i="10"/>
  <c r="I12" i="10"/>
  <c r="C12" i="10"/>
  <c r="H12" i="10"/>
  <c r="G14" i="10"/>
  <c r="I14" i="10"/>
  <c r="G11" i="18"/>
  <c r="C14" i="10"/>
  <c r="H14" i="10"/>
  <c r="G15" i="10"/>
  <c r="I15" i="10"/>
  <c r="C15" i="10"/>
  <c r="H15" i="10"/>
  <c r="G16" i="10"/>
  <c r="I16" i="10"/>
  <c r="C16" i="10"/>
  <c r="H16" i="10"/>
  <c r="G18" i="10"/>
  <c r="I18" i="10"/>
  <c r="C18" i="10"/>
  <c r="H18" i="10"/>
  <c r="G22" i="10"/>
  <c r="I22" i="10"/>
  <c r="C22" i="10"/>
  <c r="H22" i="10"/>
  <c r="G23" i="10"/>
  <c r="I23" i="10"/>
  <c r="C23" i="10"/>
  <c r="H23" i="10"/>
  <c r="G24" i="10"/>
  <c r="I24" i="10"/>
  <c r="C24" i="10"/>
  <c r="H24" i="10"/>
  <c r="G25" i="10"/>
  <c r="I25" i="10"/>
  <c r="C25" i="10"/>
  <c r="H25" i="10"/>
  <c r="G26" i="10"/>
  <c r="I26" i="10"/>
  <c r="C26" i="10"/>
  <c r="H26" i="10"/>
  <c r="G27" i="10"/>
  <c r="I27" i="10"/>
  <c r="C27" i="10"/>
  <c r="H27" i="10"/>
  <c r="G28" i="10"/>
  <c r="I28" i="10"/>
  <c r="G19" i="14"/>
  <c r="C28" i="10"/>
  <c r="H28" i="10"/>
  <c r="G29" i="10"/>
  <c r="I29" i="10"/>
  <c r="G15" i="13"/>
  <c r="C29" i="10"/>
  <c r="H29" i="10"/>
  <c r="G30" i="10"/>
  <c r="I30" i="10"/>
  <c r="C30" i="10"/>
  <c r="H30" i="10"/>
  <c r="G31" i="10"/>
  <c r="I31" i="10"/>
  <c r="G16" i="13"/>
  <c r="C31" i="10"/>
  <c r="H31" i="10"/>
  <c r="G32" i="10"/>
  <c r="C32" i="10"/>
  <c r="H32" i="10"/>
  <c r="I32" i="10"/>
  <c r="G13" i="15"/>
  <c r="G33" i="10"/>
  <c r="C33" i="10"/>
  <c r="H33" i="10"/>
  <c r="I33" i="10"/>
  <c r="G34" i="10"/>
  <c r="C34" i="10"/>
  <c r="H34" i="10"/>
  <c r="I34" i="10"/>
  <c r="G35" i="10"/>
  <c r="I35" i="10"/>
  <c r="G18" i="14"/>
  <c r="C35" i="10"/>
  <c r="H35" i="10"/>
  <c r="G36" i="10"/>
  <c r="I36" i="10"/>
  <c r="G20" i="14"/>
  <c r="C36" i="10"/>
  <c r="H36" i="10"/>
  <c r="G37" i="10"/>
  <c r="I37" i="10"/>
  <c r="G2" i="14"/>
  <c r="C37" i="10"/>
  <c r="H37" i="10"/>
  <c r="G38" i="10"/>
  <c r="I38" i="10"/>
  <c r="C38" i="10"/>
  <c r="H38" i="10"/>
  <c r="G39" i="10"/>
  <c r="I39" i="10"/>
  <c r="G26" i="14"/>
  <c r="C39" i="10"/>
  <c r="H39" i="10"/>
  <c r="G12" i="8"/>
  <c r="I12" i="8"/>
  <c r="G3" i="15"/>
  <c r="C12" i="8"/>
  <c r="H12" i="8"/>
  <c r="G13" i="8"/>
  <c r="I13" i="8"/>
  <c r="C13" i="8"/>
  <c r="H13" i="8"/>
  <c r="G14" i="8"/>
  <c r="I14" i="8"/>
  <c r="C14" i="8"/>
  <c r="H14" i="8"/>
  <c r="G15" i="8"/>
  <c r="I15" i="8"/>
  <c r="G4" i="15"/>
  <c r="C15" i="8"/>
  <c r="H15" i="8"/>
  <c r="G16" i="8"/>
  <c r="I16" i="8"/>
  <c r="G5" i="15"/>
  <c r="C16" i="8"/>
  <c r="H16" i="8"/>
  <c r="G17" i="8"/>
  <c r="C17" i="8"/>
  <c r="H17" i="8"/>
  <c r="I17" i="8"/>
  <c r="G18" i="8"/>
  <c r="C18" i="8"/>
  <c r="H18" i="8"/>
  <c r="I18" i="8"/>
  <c r="G19" i="8"/>
  <c r="C19" i="8"/>
  <c r="H19" i="8"/>
  <c r="I19" i="8"/>
  <c r="G11" i="13"/>
  <c r="C3" i="8"/>
  <c r="H3" i="8"/>
  <c r="C4" i="8"/>
  <c r="H4" i="8"/>
  <c r="C5" i="8"/>
  <c r="H5" i="8"/>
  <c r="C6" i="8"/>
  <c r="H6" i="8"/>
  <c r="C7" i="8"/>
  <c r="H7" i="8"/>
  <c r="C8" i="8"/>
  <c r="H8" i="8"/>
  <c r="C9" i="8"/>
  <c r="H9" i="8"/>
  <c r="C10" i="8"/>
  <c r="H10" i="8"/>
  <c r="C11" i="8"/>
  <c r="H11" i="8"/>
  <c r="C2" i="8"/>
  <c r="H2" i="8"/>
  <c r="G3" i="8"/>
  <c r="I3" i="8"/>
  <c r="G4" i="8"/>
  <c r="I4" i="8"/>
  <c r="G4" i="14"/>
  <c r="G5" i="8"/>
  <c r="I5" i="8"/>
  <c r="G13" i="14"/>
  <c r="G6" i="8"/>
  <c r="I6" i="8"/>
  <c r="G14" i="14"/>
  <c r="G7" i="8"/>
  <c r="I7" i="8"/>
  <c r="G8" i="8"/>
  <c r="I8" i="8"/>
  <c r="G11" i="14"/>
  <c r="G9" i="8"/>
  <c r="I9" i="8"/>
  <c r="G10" i="8"/>
  <c r="I10" i="8"/>
  <c r="G11" i="8"/>
  <c r="I11" i="8"/>
  <c r="G2" i="8"/>
  <c r="G3" i="5"/>
  <c r="G4" i="5"/>
  <c r="I4" i="5"/>
  <c r="G5" i="5"/>
  <c r="I5" i="5"/>
  <c r="G4" i="13"/>
  <c r="G6" i="5"/>
  <c r="G2" i="5"/>
  <c r="I2" i="5"/>
  <c r="G5" i="2"/>
  <c r="I5" i="2"/>
  <c r="G12" i="13"/>
  <c r="G6" i="2"/>
  <c r="I6" i="2"/>
  <c r="G3" i="1"/>
  <c r="G4" i="1"/>
  <c r="I4" i="1"/>
  <c r="G4" i="12"/>
  <c r="G5" i="1"/>
  <c r="I5" i="1"/>
  <c r="G7" i="1"/>
  <c r="I7" i="1"/>
  <c r="G5" i="12"/>
  <c r="G6" i="1"/>
  <c r="G8" i="1"/>
  <c r="G9" i="1"/>
  <c r="I9" i="1"/>
  <c r="G12" i="12"/>
  <c r="G10" i="1"/>
  <c r="I10" i="1"/>
  <c r="G10" i="12"/>
  <c r="G11" i="1"/>
  <c r="G13" i="1"/>
  <c r="G12" i="1"/>
  <c r="I12" i="1"/>
  <c r="G7" i="12"/>
  <c r="G14" i="1"/>
  <c r="I14" i="1"/>
  <c r="G6" i="13"/>
  <c r="G15" i="1"/>
  <c r="I15" i="1"/>
  <c r="G6" i="12"/>
  <c r="G16" i="1"/>
  <c r="I16" i="1"/>
  <c r="G8" i="12"/>
  <c r="G17" i="1"/>
  <c r="G19" i="1"/>
  <c r="I19" i="1"/>
  <c r="G18" i="12"/>
  <c r="G18" i="1"/>
  <c r="I18" i="1"/>
  <c r="G14" i="12"/>
  <c r="G20" i="1"/>
  <c r="I20" i="1"/>
  <c r="G16" i="12"/>
  <c r="G24" i="1"/>
  <c r="I24" i="1"/>
  <c r="G15" i="12"/>
  <c r="G25" i="1"/>
  <c r="I25" i="1"/>
  <c r="G17" i="12"/>
  <c r="G26" i="1"/>
  <c r="I26" i="1"/>
  <c r="G19" i="12"/>
  <c r="G27" i="1"/>
  <c r="I27" i="1"/>
  <c r="G28" i="1"/>
  <c r="I28" i="1"/>
  <c r="G29" i="1"/>
  <c r="G30" i="1"/>
  <c r="G31" i="1"/>
  <c r="I31" i="1"/>
  <c r="G24" i="12"/>
  <c r="G32" i="1"/>
  <c r="I32" i="1"/>
  <c r="G22" i="12"/>
  <c r="G33" i="1"/>
  <c r="G34" i="1"/>
  <c r="G35" i="1"/>
  <c r="I35" i="1"/>
  <c r="G36" i="1"/>
  <c r="G37" i="1"/>
  <c r="I37" i="1"/>
  <c r="G21" i="12"/>
  <c r="G40" i="1"/>
  <c r="I40" i="1"/>
  <c r="G27" i="12"/>
  <c r="G41" i="1"/>
  <c r="I41" i="1"/>
  <c r="G13" i="13"/>
  <c r="G42" i="1"/>
  <c r="I42" i="1"/>
  <c r="G2" i="13"/>
  <c r="G43" i="1"/>
  <c r="I43" i="1"/>
  <c r="G15" i="14"/>
  <c r="G2" i="1"/>
  <c r="I2" i="1"/>
  <c r="G2" i="7"/>
  <c r="I3" i="1"/>
  <c r="G3" i="13"/>
  <c r="I2" i="7"/>
  <c r="I2" i="8"/>
  <c r="I6" i="5"/>
  <c r="I3" i="2"/>
  <c r="I8" i="1"/>
  <c r="G13" i="12"/>
  <c r="I29" i="1"/>
  <c r="G23" i="12"/>
  <c r="I36" i="1"/>
  <c r="G25" i="12"/>
  <c r="I11" i="1"/>
  <c r="G9" i="12"/>
  <c r="I33" i="1"/>
  <c r="G9" i="13"/>
  <c r="I34" i="1"/>
  <c r="G20" i="12"/>
  <c r="I13" i="1"/>
  <c r="G7" i="13"/>
  <c r="I30" i="1"/>
  <c r="G26" i="12"/>
  <c r="I6" i="1"/>
  <c r="I17" i="1"/>
  <c r="G11" i="12"/>
  <c r="I3" i="5"/>
  <c r="G5" i="13"/>
  <c r="G21" i="13"/>
  <c r="G2" i="12"/>
  <c r="G7" i="18"/>
  <c r="G10" i="14"/>
</calcChain>
</file>

<file path=xl/sharedStrings.xml><?xml version="1.0" encoding="utf-8"?>
<sst xmlns="http://schemas.openxmlformats.org/spreadsheetml/2006/main" count="1121" uniqueCount="331">
  <si>
    <t>Age</t>
  </si>
  <si>
    <t>Coefficient</t>
  </si>
  <si>
    <t>Gender</t>
  </si>
  <si>
    <t>Bdy Wgt</t>
  </si>
  <si>
    <t>Total</t>
  </si>
  <si>
    <t>Sinclair</t>
  </si>
  <si>
    <t>Metzler</t>
  </si>
  <si>
    <t>Sinclair-Metzler</t>
  </si>
  <si>
    <t>Austin Goral</t>
  </si>
  <si>
    <t>John Bloom</t>
  </si>
  <si>
    <t>Ryan Franckhauser</t>
  </si>
  <si>
    <t>Bryce Fuller</t>
  </si>
  <si>
    <t>Athan Georgalis</t>
  </si>
  <si>
    <t>Jon Grimes</t>
  </si>
  <si>
    <t>Marshall Mays</t>
  </si>
  <si>
    <t>Harrison Owens</t>
  </si>
  <si>
    <t>Sean Peterson</t>
  </si>
  <si>
    <t>Collin Trank</t>
  </si>
  <si>
    <t>Name</t>
  </si>
  <si>
    <t>M</t>
  </si>
  <si>
    <t>Noah Crofton</t>
  </si>
  <si>
    <t>Maximus Crofton</t>
  </si>
  <si>
    <t>Chayce Dement</t>
  </si>
  <si>
    <t>Ryan Knaus</t>
  </si>
  <si>
    <t>Alec Martinez</t>
  </si>
  <si>
    <t>Christian Weller</t>
  </si>
  <si>
    <t>Hunter Brock</t>
  </si>
  <si>
    <t>Patrick Hoerr</t>
  </si>
  <si>
    <t>Jed Harris</t>
  </si>
  <si>
    <t>Lee Loving</t>
  </si>
  <si>
    <t>Jim Napier</t>
  </si>
  <si>
    <t>Jimmy Stewart</t>
  </si>
  <si>
    <t>Daniel Napier</t>
  </si>
  <si>
    <t>Darren Williams</t>
  </si>
  <si>
    <t>Tom Witherspoon</t>
  </si>
  <si>
    <t>Stephen Galvan</t>
  </si>
  <si>
    <t>Dylan Gautreaux</t>
  </si>
  <si>
    <t>Anthony McKee</t>
  </si>
  <si>
    <t>Asif Rafeek</t>
  </si>
  <si>
    <t>Alan Shebaro</t>
  </si>
  <si>
    <t>Jeffrey Belyeu</t>
  </si>
  <si>
    <t>Ralph Ohland</t>
  </si>
  <si>
    <t>Adam Amorose</t>
  </si>
  <si>
    <t>Jaymes Schrank</t>
  </si>
  <si>
    <t>Freedom Ha</t>
  </si>
  <si>
    <t>Derek Alford</t>
  </si>
  <si>
    <t>Angelica Carranza</t>
  </si>
  <si>
    <t>F</t>
  </si>
  <si>
    <t>Lacy Bishline</t>
  </si>
  <si>
    <t>Aimee Frederick</t>
  </si>
  <si>
    <t>Miranda Hocutt</t>
  </si>
  <si>
    <t>Marguerite Beckingham</t>
  </si>
  <si>
    <t>Sarah McCraw</t>
  </si>
  <si>
    <t>Sonia Merrick</t>
  </si>
  <si>
    <t>Teresa Wilson</t>
  </si>
  <si>
    <t>Melissa Knourek</t>
  </si>
  <si>
    <t>Christianne Edlund</t>
  </si>
  <si>
    <t>Liz Yankiver</t>
  </si>
  <si>
    <t>Kasey Moore</t>
  </si>
  <si>
    <t>Lindsay Marshall</t>
  </si>
  <si>
    <t>Bobby Sirkis</t>
  </si>
  <si>
    <t>Spencer Arnold</t>
  </si>
  <si>
    <t>Joseph Sioco</t>
  </si>
  <si>
    <t>Jose Carranza</t>
  </si>
  <si>
    <t>Mikel Bell</t>
  </si>
  <si>
    <t>Dutch Lowy</t>
  </si>
  <si>
    <t>Marshall Lowy</t>
  </si>
  <si>
    <t>Eric Rosenstock</t>
  </si>
  <si>
    <t>Gerald Jones</t>
  </si>
  <si>
    <t>Danny Morchat</t>
  </si>
  <si>
    <t>Charles Keenan</t>
  </si>
  <si>
    <t>Jason Riggins</t>
  </si>
  <si>
    <t>Jack Gaines</t>
  </si>
  <si>
    <t>Blake Aulds</t>
  </si>
  <si>
    <t>Dustin Moore</t>
  </si>
  <si>
    <t>Joshua Becker</t>
  </si>
  <si>
    <t>Jeffrey Schrank</t>
  </si>
  <si>
    <t>Robert Hendrickson</t>
  </si>
  <si>
    <t>Francis Kennedy</t>
  </si>
  <si>
    <t>Kristi Seitz</t>
  </si>
  <si>
    <t>Marisol Martinez</t>
  </si>
  <si>
    <t>Chantel Masi</t>
  </si>
  <si>
    <t>Tasha Schmidt</t>
  </si>
  <si>
    <t>Amy Hadsell</t>
  </si>
  <si>
    <t>Sunshine Ewers</t>
  </si>
  <si>
    <t>Ilaria Prescott</t>
  </si>
  <si>
    <t>Lori Panu</t>
  </si>
  <si>
    <t>Kristine Nordyke</t>
  </si>
  <si>
    <t>Amy "Ellie" McKenzie</t>
  </si>
  <si>
    <t>Rachael Keilin</t>
  </si>
  <si>
    <t>Shari Ruelas</t>
  </si>
  <si>
    <t>Birth Year</t>
  </si>
  <si>
    <t>Raja Audi</t>
  </si>
  <si>
    <t>Edward Han</t>
  </si>
  <si>
    <t>Joel Warneke</t>
  </si>
  <si>
    <t>Mike Calelly</t>
  </si>
  <si>
    <t>James Monk</t>
  </si>
  <si>
    <t>Christopher Zarsky</t>
  </si>
  <si>
    <t>Christopher DeVille</t>
  </si>
  <si>
    <t>Alex Jones</t>
  </si>
  <si>
    <t>Sameer Vishwanathan</t>
  </si>
  <si>
    <t>Aaron Rumfelt</t>
  </si>
  <si>
    <t>James Aftosmis</t>
  </si>
  <si>
    <t>Michael Cooley</t>
  </si>
  <si>
    <t>Attila Huszka</t>
  </si>
  <si>
    <t>Gunther Farfan</t>
  </si>
  <si>
    <t>Michael Huszka</t>
  </si>
  <si>
    <t>Tim Trahan</t>
  </si>
  <si>
    <t>Barry Durham</t>
  </si>
  <si>
    <t>David De La Garza</t>
  </si>
  <si>
    <t>John Mariotti</t>
  </si>
  <si>
    <t>George Matthews</t>
  </si>
  <si>
    <t>Randy Reid</t>
  </si>
  <si>
    <t>Charlie Carlton</t>
  </si>
  <si>
    <t>Dane Wilson</t>
  </si>
  <si>
    <t>Victor Rubio</t>
  </si>
  <si>
    <t>Omar Bustos</t>
  </si>
  <si>
    <t>Jared Gansert</t>
  </si>
  <si>
    <t>William Beechinor</t>
  </si>
  <si>
    <t>Richard Dang</t>
  </si>
  <si>
    <t>Samuel Giamfortone</t>
  </si>
  <si>
    <t>Rafael Aguirre</t>
  </si>
  <si>
    <t>Matthew Frost</t>
  </si>
  <si>
    <t>Ejazz Gopeechan</t>
  </si>
  <si>
    <t>Alex Escamilla</t>
  </si>
  <si>
    <t>Ike Tallerine</t>
  </si>
  <si>
    <t>Anthony Mclaughlin</t>
  </si>
  <si>
    <t>Stephen Ingalls</t>
  </si>
  <si>
    <t>Jimmy Dang</t>
  </si>
  <si>
    <t>Jake Wade</t>
  </si>
  <si>
    <t>Corey Bigelow</t>
  </si>
  <si>
    <t>Phillip Roberts</t>
  </si>
  <si>
    <t>Robbie Hoskins</t>
  </si>
  <si>
    <t>James McCoy</t>
  </si>
  <si>
    <t>Scott Reed</t>
  </si>
  <si>
    <t>Christopher Mahon</t>
  </si>
  <si>
    <t>Garrett Cantrell</t>
  </si>
  <si>
    <t>Steve Dang</t>
  </si>
  <si>
    <t>Matthew Moore</t>
  </si>
  <si>
    <t>Chris Stoos</t>
  </si>
  <si>
    <t>Matthew Hagel</t>
  </si>
  <si>
    <t>Travis Vlantes</t>
  </si>
  <si>
    <t>Nimesh Bhakta</t>
  </si>
  <si>
    <t>Anthony Orlando</t>
  </si>
  <si>
    <t>nathan forti</t>
  </si>
  <si>
    <t>Frederic Lam</t>
  </si>
  <si>
    <t>Benjamin Stevens</t>
  </si>
  <si>
    <t>Luis Vargas</t>
  </si>
  <si>
    <t>Kent Copeland</t>
  </si>
  <si>
    <t>Brad Bowling</t>
  </si>
  <si>
    <t>Kevin Dolezal</t>
  </si>
  <si>
    <t>Thomas Feild</t>
  </si>
  <si>
    <t>Joshua Santiago</t>
  </si>
  <si>
    <t>Matthew Wheeler</t>
  </si>
  <si>
    <t>Ashton Jones</t>
  </si>
  <si>
    <t>Chris Lofland</t>
  </si>
  <si>
    <t>Keith Minikus</t>
  </si>
  <si>
    <t>Chris Bernardo</t>
  </si>
  <si>
    <t>Matt Roberts</t>
  </si>
  <si>
    <t>William Heitmann</t>
  </si>
  <si>
    <t>Thomson Nisbet</t>
  </si>
  <si>
    <t>Ryan Simmons</t>
  </si>
  <si>
    <t>Michael LaMantia</t>
  </si>
  <si>
    <t>YuSik Kim</t>
  </si>
  <si>
    <t>Ash Warren</t>
  </si>
  <si>
    <t>Alex Bruscianelli</t>
  </si>
  <si>
    <t>Philip Scalise</t>
  </si>
  <si>
    <t>Dale Smith</t>
  </si>
  <si>
    <t>David Alexander</t>
  </si>
  <si>
    <t>Adam Longoria</t>
  </si>
  <si>
    <t>Justin Philiips</t>
  </si>
  <si>
    <t>Michael Kraft</t>
  </si>
  <si>
    <t>Michael Woodruff</t>
  </si>
  <si>
    <t>Cody Skinner</t>
  </si>
  <si>
    <t>Micajah Driver</t>
  </si>
  <si>
    <t>Kyra Casas</t>
  </si>
  <si>
    <t>Alexis Bennett</t>
  </si>
  <si>
    <t>Brittney Staley</t>
  </si>
  <si>
    <t>Stephanie Diaz</t>
  </si>
  <si>
    <t>Bonnie Maddox</t>
  </si>
  <si>
    <t>Krystal Marshall</t>
  </si>
  <si>
    <t>Ashley Burns</t>
  </si>
  <si>
    <t>Andrea Hernandez</t>
  </si>
  <si>
    <t>Hannah McCann</t>
  </si>
  <si>
    <t>Heather Sanchez</t>
  </si>
  <si>
    <t>Danielle White</t>
  </si>
  <si>
    <t>Hawa Abdullah</t>
  </si>
  <si>
    <t>Michelle Hitchcock</t>
  </si>
  <si>
    <t>Jennifer Montgomery</t>
  </si>
  <si>
    <t>Whitney Jacobs</t>
  </si>
  <si>
    <t>Andrea Carranza</t>
  </si>
  <si>
    <t>Catherine Powell</t>
  </si>
  <si>
    <t>Leigh Telzrow</t>
  </si>
  <si>
    <t>Natalia Lichagina</t>
  </si>
  <si>
    <t>Jill Merritt</t>
  </si>
  <si>
    <t>Diana Hamister</t>
  </si>
  <si>
    <t>Katie Cantrell</t>
  </si>
  <si>
    <t>Tiffany Hillert</t>
  </si>
  <si>
    <t>Kim Coates</t>
  </si>
  <si>
    <t>Emilia McGarity</t>
  </si>
  <si>
    <t>Keri Popkin</t>
  </si>
  <si>
    <t>Emilie Brooks</t>
  </si>
  <si>
    <t>Emily Brockelman</t>
  </si>
  <si>
    <t>Whitney Welsch</t>
  </si>
  <si>
    <t>Cara Pulliam</t>
  </si>
  <si>
    <t>Courtney Jaekel</t>
  </si>
  <si>
    <t>Helen Goman</t>
  </si>
  <si>
    <t>Katherine Mussina</t>
  </si>
  <si>
    <t>James Swords</t>
  </si>
  <si>
    <t>Sean Kelly</t>
  </si>
  <si>
    <t>Kenny Wilkins</t>
  </si>
  <si>
    <t>Brandon Murray</t>
  </si>
  <si>
    <t>Triston Coomes</t>
  </si>
  <si>
    <t>Zachary Pizzini</t>
  </si>
  <si>
    <t>Justin Patenaude</t>
  </si>
  <si>
    <t>Dean Randel</t>
  </si>
  <si>
    <t>Miguel Munoz</t>
  </si>
  <si>
    <t>Dominic Stolle</t>
  </si>
  <si>
    <t>Hailey Beuscher</t>
  </si>
  <si>
    <t>Amariah Martin</t>
  </si>
  <si>
    <t>Shelbey DeLouche</t>
  </si>
  <si>
    <t>Fallon McLaughlin</t>
  </si>
  <si>
    <t>MacKenzie Black</t>
  </si>
  <si>
    <t>Daria Glass</t>
  </si>
  <si>
    <t>Brittany Findley</t>
  </si>
  <si>
    <t>Ian Beuscher</t>
  </si>
  <si>
    <t>Payton Vincent</t>
  </si>
  <si>
    <t>Thompson Moore</t>
  </si>
  <si>
    <t>Ben DeLouche</t>
  </si>
  <si>
    <t>Conrad Wolf</t>
  </si>
  <si>
    <t>Carson McCormick</t>
  </si>
  <si>
    <t>Austin McCormick</t>
  </si>
  <si>
    <t>Preston McCormick</t>
  </si>
  <si>
    <t>William Moore</t>
  </si>
  <si>
    <t>Kyle Nelson</t>
  </si>
  <si>
    <t>Blaine Brooks</t>
  </si>
  <si>
    <t>Parker Bruton</t>
  </si>
  <si>
    <t>Jasmun Mudhar</t>
  </si>
  <si>
    <t>Luke Mcpherson</t>
  </si>
  <si>
    <t>Marcos Bribiesca</t>
  </si>
  <si>
    <t>Aidan Wood</t>
  </si>
  <si>
    <t>Bryson Murray</t>
  </si>
  <si>
    <t>Benjamin Fugger</t>
  </si>
  <si>
    <t>Luke Dixon</t>
  </si>
  <si>
    <t>Chris DeLouche</t>
  </si>
  <si>
    <t>Jackson Sharp</t>
  </si>
  <si>
    <t>Jake Last</t>
  </si>
  <si>
    <t>Spencer Johnson</t>
  </si>
  <si>
    <t>Jaime Shauger</t>
  </si>
  <si>
    <t>Alexander Cantu</t>
  </si>
  <si>
    <t>Tyler Tortella</t>
  </si>
  <si>
    <t>Chris Dang</t>
  </si>
  <si>
    <t>Dillon Mica</t>
  </si>
  <si>
    <t>Albert Barajas</t>
  </si>
  <si>
    <t>Division</t>
  </si>
  <si>
    <t>Weight Class</t>
  </si>
  <si>
    <t>Place</t>
  </si>
  <si>
    <t>Points</t>
  </si>
  <si>
    <t>Sinclair/Meltzer</t>
  </si>
  <si>
    <t>Female</t>
  </si>
  <si>
    <t>Junior</t>
  </si>
  <si>
    <t>Melissa Knourek *</t>
  </si>
  <si>
    <t>Master 35-39</t>
  </si>
  <si>
    <t>Liz Yankiver *</t>
  </si>
  <si>
    <t>75+</t>
  </si>
  <si>
    <t>Open</t>
  </si>
  <si>
    <t>Lindsay Marshall *</t>
  </si>
  <si>
    <t>Youth 16-17</t>
  </si>
  <si>
    <t>Male</t>
  </si>
  <si>
    <t>Master 35 - 39</t>
  </si>
  <si>
    <t>James Aftosmis *</t>
  </si>
  <si>
    <t>Master 40 - 44</t>
  </si>
  <si>
    <t>Master 50-54</t>
  </si>
  <si>
    <t>Jim Napier *</t>
  </si>
  <si>
    <t>Master 65-69</t>
  </si>
  <si>
    <t>Bobby Sirkis *</t>
  </si>
  <si>
    <t>Nathan Forti</t>
  </si>
  <si>
    <t>Jonathan Weller</t>
  </si>
  <si>
    <t>105+</t>
  </si>
  <si>
    <t>Patrick Hoerr *</t>
  </si>
  <si>
    <t>Youth 13U</t>
  </si>
  <si>
    <t>Blaine Brooks *</t>
  </si>
  <si>
    <t>Jon Grimes *</t>
  </si>
  <si>
    <t>69+</t>
  </si>
  <si>
    <t>Marshall Mays *</t>
  </si>
  <si>
    <t>Youth 14-15</t>
  </si>
  <si>
    <t>Benjamin Fugger *</t>
  </si>
  <si>
    <t>Athan Georgalis *</t>
  </si>
  <si>
    <t>Luke McPherson</t>
  </si>
  <si>
    <t>Alexander Cantu *</t>
  </si>
  <si>
    <t>Sean Peterson *</t>
  </si>
  <si>
    <t>Austin Goral *</t>
  </si>
  <si>
    <t>Bryce Fuller *</t>
  </si>
  <si>
    <t>Harrison Owens *</t>
  </si>
  <si>
    <t>John Bloom *</t>
  </si>
  <si>
    <t>Master 45-49</t>
  </si>
  <si>
    <t>Aimee Frederick *</t>
  </si>
  <si>
    <t>Ralph Ohland *</t>
  </si>
  <si>
    <t>David De La Garza *</t>
  </si>
  <si>
    <t>Master 55-59</t>
  </si>
  <si>
    <t>Jed Harris *</t>
  </si>
  <si>
    <t>Master 60-64</t>
  </si>
  <si>
    <t>Lee Loving *</t>
  </si>
  <si>
    <t>Master 40-44</t>
  </si>
  <si>
    <t>Kristine Nordyke *</t>
  </si>
  <si>
    <t>Vicky Fan</t>
  </si>
  <si>
    <t>Dutch Lowy *</t>
  </si>
  <si>
    <t>Danny Morchat *</t>
  </si>
  <si>
    <t>Stephen Galvan *</t>
  </si>
  <si>
    <t>Thomas Field *</t>
  </si>
  <si>
    <t>Morgan Reedy</t>
  </si>
  <si>
    <t>Chance Brewster</t>
  </si>
  <si>
    <t>Clancy Benton</t>
  </si>
  <si>
    <t>Leslie Gruber</t>
  </si>
  <si>
    <t>John Bassler</t>
  </si>
  <si>
    <t>Jon Bassler</t>
  </si>
  <si>
    <t>Kim Abmeyer</t>
  </si>
  <si>
    <t>Cameron Swart</t>
  </si>
  <si>
    <t>1988</t>
  </si>
  <si>
    <t>Brandon Glowacki</t>
  </si>
  <si>
    <t>Brandon Glowacko</t>
  </si>
  <si>
    <t>Erik Estes</t>
  </si>
  <si>
    <t>Cody Dukquits</t>
  </si>
  <si>
    <t>Jake Scarborough</t>
  </si>
  <si>
    <t>Devynn Woodal</t>
  </si>
  <si>
    <t>Deyvnn Woodall</t>
  </si>
  <si>
    <t>Youth13U</t>
  </si>
  <si>
    <t>Lynn Woodall</t>
  </si>
  <si>
    <t>85+</t>
  </si>
  <si>
    <t>Spencer Arnold *</t>
  </si>
  <si>
    <t>Jeff Schrank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</si>
</sst>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3" fillId="0" borderId="0" xfId="79" applyNumberFormat="1" applyAlignment="1">
      <alignment horizontal="center"/>
    </xf>
    <xf numFmtId="49" fontId="0" fillId="0" borderId="0" xfId="0" applyNumberFormat="1"/>
    <xf numFmtId="49" fontId="3" fillId="0" borderId="0" xfId="79" applyNumberFormat="1" applyAlignment="1">
      <alignment horizontal="center" vertical="center"/>
    </xf>
    <xf numFmtId="0" fontId="3" fillId="0" borderId="0" xfId="79" applyAlignment="1">
      <alignment horizontal="center"/>
    </xf>
    <xf numFmtId="49" fontId="3" fillId="0" borderId="0" xfId="79" applyNumberFormat="1" applyFill="1" applyAlignment="1">
      <alignment horizontal="center" vertical="center"/>
    </xf>
    <xf numFmtId="0" fontId="3" fillId="0" borderId="0" xfId="79" applyFill="1" applyAlignment="1">
      <alignment horizontal="center" vertical="center"/>
    </xf>
    <xf numFmtId="0" fontId="3" fillId="0" borderId="0" xfId="79"/>
    <xf numFmtId="49" fontId="3" fillId="0" borderId="0" xfId="79" applyNumberFormat="1"/>
    <xf numFmtId="0" fontId="3" fillId="0" borderId="0" xfId="79"/>
    <xf numFmtId="49" fontId="3" fillId="0" borderId="0" xfId="79" applyNumberFormat="1"/>
    <xf numFmtId="0" fontId="3" fillId="0" borderId="0" xfId="79"/>
    <xf numFmtId="49" fontId="3" fillId="0" borderId="0" xfId="79" applyNumberFormat="1"/>
    <xf numFmtId="0" fontId="2" fillId="0" borderId="0" xfId="79" applyFont="1" applyFill="1" applyAlignment="1">
      <alignment horizontal="center" vertical="center"/>
    </xf>
    <xf numFmtId="0" fontId="2" fillId="0" borderId="0" xfId="81"/>
    <xf numFmtId="0" fontId="2" fillId="0" borderId="0" xfId="81" applyFont="1" applyAlignment="1"/>
    <xf numFmtId="0" fontId="22" fillId="0" borderId="0" xfId="81" applyFont="1" applyFill="1" applyAlignment="1">
      <alignment horizontal="center" vertical="center"/>
    </xf>
    <xf numFmtId="0" fontId="2" fillId="0" borderId="0" xfId="81"/>
    <xf numFmtId="0" fontId="2" fillId="0" borderId="0" xfId="81" applyFont="1" applyAlignment="1">
      <alignment horizontal="center" vertical="center"/>
    </xf>
    <xf numFmtId="0" fontId="2" fillId="0" borderId="0" xfId="81" applyAlignment="1">
      <alignment horizontal="center" vertical="center"/>
    </xf>
    <xf numFmtId="0" fontId="22" fillId="0" borderId="0" xfId="81" applyFont="1" applyFill="1" applyAlignment="1">
      <alignment horizontal="center" vertical="center"/>
    </xf>
    <xf numFmtId="0" fontId="2" fillId="0" borderId="0" xfId="81" applyFont="1" applyAlignment="1">
      <alignment horizontal="center" vertical="center"/>
    </xf>
    <xf numFmtId="0" fontId="22" fillId="0" borderId="0" xfId="81" applyFont="1" applyFill="1" applyAlignment="1">
      <alignment horizontal="center" vertical="center" wrapText="1"/>
    </xf>
    <xf numFmtId="0" fontId="2" fillId="0" borderId="0" xfId="81" applyAlignment="1">
      <alignment horizontal="center" vertical="center"/>
    </xf>
    <xf numFmtId="0" fontId="22" fillId="0" borderId="0" xfId="81" applyFont="1" applyFill="1" applyAlignment="1">
      <alignment horizontal="center" vertical="center"/>
    </xf>
    <xf numFmtId="0" fontId="3" fillId="0" borderId="0" xfId="79" applyAlignment="1">
      <alignment horizontal="center" vertical="center"/>
    </xf>
    <xf numFmtId="0" fontId="2" fillId="0" borderId="0" xfId="81" applyAlignment="1">
      <alignment horizontal="center"/>
    </xf>
    <xf numFmtId="0" fontId="3" fillId="0" borderId="0" xfId="79" applyFill="1"/>
    <xf numFmtId="49" fontId="3" fillId="0" borderId="0" xfId="79" applyNumberFormat="1" applyFill="1"/>
    <xf numFmtId="0" fontId="3" fillId="33" borderId="0" xfId="79" applyFill="1" applyAlignment="1">
      <alignment horizontal="center"/>
    </xf>
    <xf numFmtId="49" fontId="3" fillId="33" borderId="0" xfId="79" applyNumberFormat="1" applyFill="1" applyAlignment="1">
      <alignment horizontal="center"/>
    </xf>
    <xf numFmtId="49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49" fontId="2" fillId="0" borderId="0" xfId="79" applyNumberFormat="1" applyFont="1" applyFill="1"/>
    <xf numFmtId="0" fontId="2" fillId="0" borderId="0" xfId="8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" fillId="34" borderId="0" xfId="8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/>
    <xf numFmtId="0" fontId="2" fillId="35" borderId="0" xfId="81" applyFont="1" applyFill="1" applyAlignment="1"/>
    <xf numFmtId="0" fontId="2" fillId="0" borderId="0" xfId="81" applyFont="1" applyFill="1" applyAlignment="1"/>
    <xf numFmtId="0" fontId="2" fillId="34" borderId="0" xfId="81" applyFill="1" applyAlignment="1">
      <alignment horizontal="center" vertical="center"/>
    </xf>
    <xf numFmtId="0" fontId="1" fillId="34" borderId="0" xfId="81" applyFont="1" applyFill="1" applyAlignment="1">
      <alignment horizontal="center" vertical="center"/>
    </xf>
    <xf numFmtId="0" fontId="2" fillId="35" borderId="0" xfId="81" applyFill="1" applyAlignment="1">
      <alignment horizontal="center" vertical="center"/>
    </xf>
    <xf numFmtId="0" fontId="2" fillId="35" borderId="0" xfId="81" applyFont="1" applyFill="1" applyAlignment="1">
      <alignment horizontal="center" vertical="center"/>
    </xf>
  </cellXfs>
  <cellStyles count="82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5" builtinId="27" customBuiltin="1"/>
    <cellStyle name="Calculation" xfId="49" builtinId="22" customBuiltin="1"/>
    <cellStyle name="Check Cell" xfId="51" builtinId="23" customBuiltin="1"/>
    <cellStyle name="Explanatory Text" xfId="53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Input" xfId="47" builtinId="20" customBuiltin="1"/>
    <cellStyle name="Linked Cell" xfId="50" builtinId="24" customBuiltin="1"/>
    <cellStyle name="Neutral" xfId="46" builtinId="28" customBuiltin="1"/>
    <cellStyle name="Normal" xfId="0" builtinId="0"/>
    <cellStyle name="Normal 2" xfId="79"/>
    <cellStyle name="Normal 3" xfId="81"/>
    <cellStyle name="Note 2" xfId="80"/>
    <cellStyle name="Output" xfId="48" builtinId="21" customBuiltin="1"/>
    <cellStyle name="Title" xfId="39" builtinId="15" customBuiltin="1"/>
    <cellStyle name="Total" xfId="54" builtinId="25" customBuiltin="1"/>
    <cellStyle name="Warning Text" xfId="52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6" workbookViewId="0">
      <selection activeCell="E30" sqref="E30"/>
    </sheetView>
  </sheetViews>
  <sheetFormatPr baseColWidth="10" defaultColWidth="11" defaultRowHeight="15" x14ac:dyDescent="0"/>
  <cols>
    <col min="1" max="1" width="16.6640625" style="2" bestFit="1" customWidth="1"/>
    <col min="2" max="2" width="16.6640625" style="2" customWidth="1"/>
    <col min="3" max="3" width="6" style="2" bestFit="1" customWidth="1"/>
    <col min="4" max="4" width="7.33203125" style="2" bestFit="1" customWidth="1"/>
    <col min="5" max="5" width="8.1640625" style="2" bestFit="1" customWidth="1"/>
    <col min="6" max="6" width="5.33203125" style="2" bestFit="1" customWidth="1"/>
    <col min="7" max="7" width="7.1640625" style="2" bestFit="1" customWidth="1"/>
    <col min="8" max="8" width="7.5" style="2" bestFit="1" customWidth="1"/>
    <col min="9" max="9" width="14" style="2" bestFit="1" customWidth="1"/>
    <col min="10" max="16384" width="11" style="2"/>
  </cols>
  <sheetData>
    <row r="1" spans="1:10">
      <c r="A1" s="1" t="s">
        <v>18</v>
      </c>
      <c r="B1" s="1" t="s">
        <v>91</v>
      </c>
      <c r="C1" s="1" t="s">
        <v>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256</v>
      </c>
    </row>
    <row r="2" spans="1:10" s="3" customFormat="1">
      <c r="A2" s="10" t="s">
        <v>225</v>
      </c>
      <c r="B2" s="7">
        <v>2006</v>
      </c>
      <c r="C2" s="7">
        <v>8</v>
      </c>
      <c r="D2" s="3" t="s">
        <v>19</v>
      </c>
      <c r="E2" s="3">
        <v>25.3</v>
      </c>
      <c r="F2" s="3">
        <v>26</v>
      </c>
      <c r="G2" s="5">
        <f t="shared" ref="G2:G46" si="0">IF(D2="F",IF(E2&lt;148.026,10^(0.89726074*((LOG10(E2/148.026))^2)),1),IF(E2&lt;174.393,10^(0.794358141*((LOG10(E2/174.393))^2)),1))</f>
        <v>3.617239475456699</v>
      </c>
      <c r="H2" s="5">
        <v>1</v>
      </c>
      <c r="I2" s="5">
        <f t="shared" ref="I2:I46" si="1">F2*G2*H2</f>
        <v>94.048226361874171</v>
      </c>
    </row>
    <row r="3" spans="1:10">
      <c r="A3" s="10" t="s">
        <v>226</v>
      </c>
      <c r="B3" s="7">
        <v>2005</v>
      </c>
      <c r="C3" s="7">
        <v>9</v>
      </c>
      <c r="D3" s="3" t="s">
        <v>19</v>
      </c>
      <c r="E3" s="3">
        <v>48.4</v>
      </c>
      <c r="F3" s="3">
        <v>37</v>
      </c>
      <c r="G3" s="5">
        <f t="shared" si="0"/>
        <v>1.7626617822440536</v>
      </c>
      <c r="H3" s="5">
        <v>1</v>
      </c>
      <c r="I3" s="5">
        <f t="shared" si="1"/>
        <v>65.218485943029975</v>
      </c>
    </row>
    <row r="4" spans="1:10">
      <c r="A4" s="10" t="s">
        <v>227</v>
      </c>
      <c r="B4" s="7">
        <v>2004</v>
      </c>
      <c r="C4" s="7">
        <v>10</v>
      </c>
      <c r="D4" s="2" t="s">
        <v>19</v>
      </c>
      <c r="E4" s="2">
        <v>34.9</v>
      </c>
      <c r="F4" s="2">
        <v>30</v>
      </c>
      <c r="G4" s="5">
        <f t="shared" si="0"/>
        <v>2.4422781273842484</v>
      </c>
      <c r="H4" s="1">
        <v>1</v>
      </c>
      <c r="I4" s="1">
        <f t="shared" si="1"/>
        <v>73.268343821527452</v>
      </c>
    </row>
    <row r="5" spans="1:10">
      <c r="A5" s="10" t="s">
        <v>21</v>
      </c>
      <c r="B5" s="7">
        <v>2003</v>
      </c>
      <c r="C5" s="7">
        <v>11</v>
      </c>
      <c r="D5" s="2" t="s">
        <v>19</v>
      </c>
      <c r="E5" s="2">
        <v>32</v>
      </c>
      <c r="F5" s="2">
        <v>53</v>
      </c>
      <c r="G5" s="5">
        <f t="shared" si="0"/>
        <v>2.6961496051907785</v>
      </c>
      <c r="H5" s="1">
        <v>1</v>
      </c>
      <c r="I5" s="1">
        <f t="shared" si="1"/>
        <v>142.89592907511127</v>
      </c>
    </row>
    <row r="6" spans="1:10">
      <c r="A6" s="10" t="s">
        <v>228</v>
      </c>
      <c r="B6" s="7">
        <v>2003</v>
      </c>
      <c r="C6" s="7">
        <v>11</v>
      </c>
      <c r="D6" s="2" t="s">
        <v>19</v>
      </c>
      <c r="E6" s="2">
        <v>51.3</v>
      </c>
      <c r="F6" s="2">
        <v>62</v>
      </c>
      <c r="G6" s="5">
        <f t="shared" si="0"/>
        <v>1.676198509495719</v>
      </c>
      <c r="H6" s="1">
        <v>1</v>
      </c>
      <c r="I6" s="1">
        <f t="shared" si="1"/>
        <v>103.92430758873458</v>
      </c>
    </row>
    <row r="7" spans="1:10">
      <c r="A7" s="10" t="s">
        <v>229</v>
      </c>
      <c r="B7" s="7">
        <v>2002</v>
      </c>
      <c r="C7" s="7">
        <v>12</v>
      </c>
      <c r="D7" s="2" t="s">
        <v>19</v>
      </c>
      <c r="E7" s="2">
        <v>39.6</v>
      </c>
      <c r="F7" s="2">
        <v>33</v>
      </c>
      <c r="G7" s="5">
        <f t="shared" si="0"/>
        <v>2.1344154670676256</v>
      </c>
      <c r="H7" s="1">
        <v>1</v>
      </c>
      <c r="I7" s="1">
        <f t="shared" si="1"/>
        <v>70.435710413231646</v>
      </c>
    </row>
    <row r="8" spans="1:10">
      <c r="A8" s="10" t="s">
        <v>230</v>
      </c>
      <c r="B8" s="7">
        <v>2002</v>
      </c>
      <c r="C8" s="7">
        <v>12</v>
      </c>
      <c r="D8" s="2" t="s">
        <v>19</v>
      </c>
      <c r="G8" s="5" t="e">
        <f t="shared" si="0"/>
        <v>#NUM!</v>
      </c>
      <c r="H8" s="1">
        <v>1</v>
      </c>
      <c r="I8" s="1" t="e">
        <f t="shared" si="1"/>
        <v>#NUM!</v>
      </c>
    </row>
    <row r="9" spans="1:10">
      <c r="A9" s="10" t="s">
        <v>13</v>
      </c>
      <c r="B9" s="7">
        <v>2001</v>
      </c>
      <c r="C9" s="7">
        <v>13</v>
      </c>
      <c r="D9" s="2" t="s">
        <v>19</v>
      </c>
      <c r="E9" s="2">
        <v>84.7</v>
      </c>
      <c r="F9" s="2">
        <v>87</v>
      </c>
      <c r="G9" s="5">
        <f t="shared" si="0"/>
        <v>1.1971370151341627</v>
      </c>
      <c r="H9" s="1">
        <v>1</v>
      </c>
      <c r="I9" s="1">
        <f t="shared" si="1"/>
        <v>104.15092031667216</v>
      </c>
    </row>
    <row r="10" spans="1:10">
      <c r="A10" s="10" t="s">
        <v>231</v>
      </c>
      <c r="B10" s="7">
        <v>2001</v>
      </c>
      <c r="C10" s="7">
        <v>13</v>
      </c>
      <c r="D10" s="2" t="s">
        <v>19</v>
      </c>
      <c r="E10" s="2">
        <v>53.8</v>
      </c>
      <c r="F10" s="2">
        <v>33</v>
      </c>
      <c r="G10" s="5">
        <f t="shared" si="0"/>
        <v>1.6114545640031448</v>
      </c>
      <c r="H10" s="1">
        <v>1</v>
      </c>
      <c r="I10" s="1">
        <f t="shared" si="1"/>
        <v>53.17800061210378</v>
      </c>
    </row>
    <row r="11" spans="1:10">
      <c r="A11" s="10" t="s">
        <v>232</v>
      </c>
      <c r="B11" s="7">
        <v>2001</v>
      </c>
      <c r="C11" s="7">
        <v>13</v>
      </c>
      <c r="D11" s="2" t="s">
        <v>19</v>
      </c>
      <c r="E11" s="2">
        <v>49.1</v>
      </c>
      <c r="F11" s="2">
        <v>51</v>
      </c>
      <c r="G11" s="5">
        <f t="shared" si="0"/>
        <v>1.7405422466716534</v>
      </c>
      <c r="H11" s="1">
        <v>1</v>
      </c>
      <c r="I11" s="1">
        <f t="shared" si="1"/>
        <v>88.767654580254316</v>
      </c>
    </row>
    <row r="12" spans="1:10">
      <c r="A12" s="10" t="s">
        <v>233</v>
      </c>
      <c r="B12" s="7">
        <v>2001</v>
      </c>
      <c r="C12" s="7">
        <v>13</v>
      </c>
      <c r="D12" s="2" t="s">
        <v>19</v>
      </c>
      <c r="E12" s="2">
        <v>46.7</v>
      </c>
      <c r="F12" s="2">
        <v>77</v>
      </c>
      <c r="G12" s="5">
        <f t="shared" si="0"/>
        <v>1.8200952516080877</v>
      </c>
      <c r="H12" s="1">
        <v>1</v>
      </c>
      <c r="I12" s="1">
        <f t="shared" si="1"/>
        <v>140.14733437382276</v>
      </c>
    </row>
    <row r="13" spans="1:10">
      <c r="A13" s="10" t="s">
        <v>234</v>
      </c>
      <c r="B13" s="7">
        <v>2001</v>
      </c>
      <c r="C13" s="7">
        <v>13</v>
      </c>
      <c r="D13" s="2" t="s">
        <v>19</v>
      </c>
      <c r="E13" s="2">
        <v>49</v>
      </c>
      <c r="F13" s="2">
        <v>77</v>
      </c>
      <c r="G13" s="5">
        <f t="shared" si="0"/>
        <v>1.7436507022667729</v>
      </c>
      <c r="H13" s="1">
        <v>1</v>
      </c>
      <c r="I13" s="1">
        <f t="shared" si="1"/>
        <v>134.26110407454152</v>
      </c>
    </row>
    <row r="14" spans="1:10">
      <c r="A14" s="10" t="s">
        <v>23</v>
      </c>
      <c r="B14" s="7">
        <v>2001</v>
      </c>
      <c r="C14" s="7">
        <v>13</v>
      </c>
      <c r="D14" s="2" t="s">
        <v>19</v>
      </c>
      <c r="E14" s="2">
        <v>78</v>
      </c>
      <c r="F14" s="2">
        <v>105</v>
      </c>
      <c r="G14" s="5">
        <f t="shared" si="0"/>
        <v>1.2502436276010762</v>
      </c>
      <c r="H14" s="1">
        <v>1</v>
      </c>
      <c r="I14" s="1">
        <f t="shared" si="1"/>
        <v>131.27558089811299</v>
      </c>
    </row>
    <row r="15" spans="1:10">
      <c r="A15" s="10" t="s">
        <v>235</v>
      </c>
      <c r="B15" s="7">
        <v>2001</v>
      </c>
      <c r="C15" s="7">
        <v>13</v>
      </c>
      <c r="D15" s="2" t="s">
        <v>19</v>
      </c>
      <c r="E15" s="2">
        <v>43.2</v>
      </c>
      <c r="F15" s="2">
        <v>74</v>
      </c>
      <c r="G15" s="5">
        <f t="shared" si="0"/>
        <v>1.9577648318916978</v>
      </c>
      <c r="H15" s="1">
        <v>1</v>
      </c>
      <c r="I15" s="1">
        <f t="shared" si="1"/>
        <v>144.87459755998563</v>
      </c>
    </row>
    <row r="16" spans="1:10">
      <c r="A16" s="10" t="s">
        <v>236</v>
      </c>
      <c r="B16" s="7">
        <v>2001</v>
      </c>
      <c r="C16" s="7">
        <v>13</v>
      </c>
      <c r="D16" s="2" t="s">
        <v>19</v>
      </c>
      <c r="E16" s="2">
        <v>45.5</v>
      </c>
      <c r="F16" s="2">
        <v>68</v>
      </c>
      <c r="G16" s="5">
        <f t="shared" si="0"/>
        <v>1.8641174313063722</v>
      </c>
      <c r="H16" s="1">
        <v>1</v>
      </c>
      <c r="I16" s="1">
        <f t="shared" si="1"/>
        <v>126.75998532883331</v>
      </c>
    </row>
    <row r="17" spans="1:9">
      <c r="A17" s="10" t="s">
        <v>237</v>
      </c>
      <c r="B17" s="7">
        <v>2001</v>
      </c>
      <c r="C17" s="7">
        <v>13</v>
      </c>
      <c r="D17" s="2" t="s">
        <v>19</v>
      </c>
      <c r="E17" s="2">
        <v>67.7</v>
      </c>
      <c r="F17" s="2">
        <v>99</v>
      </c>
      <c r="G17" s="5">
        <f t="shared" si="0"/>
        <v>1.3618988236414935</v>
      </c>
      <c r="H17" s="1">
        <v>1</v>
      </c>
      <c r="I17" s="1">
        <f t="shared" si="1"/>
        <v>134.82798354050786</v>
      </c>
    </row>
    <row r="18" spans="1:9">
      <c r="A18" s="10" t="s">
        <v>14</v>
      </c>
      <c r="B18" s="7">
        <v>2000</v>
      </c>
      <c r="C18" s="7">
        <v>14</v>
      </c>
      <c r="D18" s="2" t="s">
        <v>19</v>
      </c>
      <c r="E18" s="2">
        <v>65.8</v>
      </c>
      <c r="F18" s="2">
        <v>122</v>
      </c>
      <c r="G18" s="5">
        <f t="shared" si="0"/>
        <v>1.3878339562872302</v>
      </c>
      <c r="H18" s="1">
        <v>1</v>
      </c>
      <c r="I18" s="1">
        <f t="shared" si="1"/>
        <v>169.31574266704209</v>
      </c>
    </row>
    <row r="19" spans="1:9">
      <c r="A19" s="10" t="s">
        <v>238</v>
      </c>
      <c r="B19" s="7">
        <v>2000</v>
      </c>
      <c r="C19" s="7">
        <v>14</v>
      </c>
      <c r="D19" s="2" t="s">
        <v>19</v>
      </c>
      <c r="E19" s="2">
        <v>62.1</v>
      </c>
      <c r="F19" s="2">
        <v>126</v>
      </c>
      <c r="G19" s="5">
        <f t="shared" si="0"/>
        <v>1.4445825355276076</v>
      </c>
      <c r="H19" s="1">
        <v>1</v>
      </c>
      <c r="I19" s="1">
        <f t="shared" si="1"/>
        <v>182.01739947647857</v>
      </c>
    </row>
    <row r="20" spans="1:9">
      <c r="A20" s="10" t="s">
        <v>12</v>
      </c>
      <c r="B20" s="7">
        <v>2000</v>
      </c>
      <c r="C20" s="7">
        <v>14</v>
      </c>
      <c r="D20" s="2" t="s">
        <v>19</v>
      </c>
      <c r="E20" s="2">
        <v>67.900000000000006</v>
      </c>
      <c r="F20" s="2">
        <v>100</v>
      </c>
      <c r="G20" s="5">
        <f t="shared" si="0"/>
        <v>1.3592825951885026</v>
      </c>
      <c r="H20" s="1">
        <v>1</v>
      </c>
      <c r="I20" s="1">
        <f t="shared" si="1"/>
        <v>135.92825951885027</v>
      </c>
    </row>
    <row r="21" spans="1:9">
      <c r="A21" s="10" t="s">
        <v>239</v>
      </c>
      <c r="B21" s="7">
        <v>2000</v>
      </c>
      <c r="C21" s="7">
        <v>14</v>
      </c>
      <c r="D21" s="2" t="s">
        <v>19</v>
      </c>
      <c r="E21" s="2">
        <v>111</v>
      </c>
      <c r="F21" s="2">
        <v>175</v>
      </c>
      <c r="G21" s="5">
        <f t="shared" si="0"/>
        <v>1.0729519264353784</v>
      </c>
      <c r="H21" s="1">
        <v>1</v>
      </c>
      <c r="I21" s="1">
        <f t="shared" si="1"/>
        <v>187.76658712619121</v>
      </c>
    </row>
    <row r="22" spans="1:9">
      <c r="A22" s="10" t="s">
        <v>240</v>
      </c>
      <c r="B22" s="7">
        <v>2000</v>
      </c>
      <c r="C22" s="7">
        <v>14</v>
      </c>
      <c r="D22" s="2" t="s">
        <v>19</v>
      </c>
      <c r="E22" s="2">
        <v>58.9</v>
      </c>
      <c r="F22" s="2">
        <v>97</v>
      </c>
      <c r="G22" s="5">
        <f t="shared" si="0"/>
        <v>1.5015193951033465</v>
      </c>
      <c r="H22" s="1">
        <v>1</v>
      </c>
      <c r="I22" s="1">
        <f t="shared" si="1"/>
        <v>145.64738132502461</v>
      </c>
    </row>
    <row r="23" spans="1:9">
      <c r="A23" s="10" t="s">
        <v>241</v>
      </c>
      <c r="B23" s="7">
        <v>2000</v>
      </c>
      <c r="C23" s="7">
        <v>14</v>
      </c>
      <c r="D23" s="2" t="s">
        <v>19</v>
      </c>
      <c r="E23" s="2">
        <v>74.2</v>
      </c>
      <c r="F23" s="2">
        <v>91</v>
      </c>
      <c r="G23" s="5">
        <f t="shared" si="0"/>
        <v>1.2865006873443945</v>
      </c>
      <c r="H23" s="1">
        <v>1</v>
      </c>
      <c r="I23" s="1">
        <f t="shared" si="1"/>
        <v>117.0715625483399</v>
      </c>
    </row>
    <row r="24" spans="1:9">
      <c r="A24" s="10" t="s">
        <v>242</v>
      </c>
      <c r="B24" s="7">
        <v>1999</v>
      </c>
      <c r="C24" s="7">
        <v>15</v>
      </c>
      <c r="D24" s="2" t="s">
        <v>19</v>
      </c>
      <c r="G24" s="5" t="e">
        <f t="shared" si="0"/>
        <v>#NUM!</v>
      </c>
      <c r="H24" s="1">
        <v>1</v>
      </c>
      <c r="I24" s="1" t="e">
        <f t="shared" si="1"/>
        <v>#NUM!</v>
      </c>
    </row>
    <row r="25" spans="1:9">
      <c r="A25" s="10" t="s">
        <v>10</v>
      </c>
      <c r="B25" s="7">
        <v>1999</v>
      </c>
      <c r="C25" s="7">
        <v>15</v>
      </c>
      <c r="D25" s="2" t="s">
        <v>19</v>
      </c>
      <c r="E25" s="2">
        <v>65.8</v>
      </c>
      <c r="F25" s="2">
        <v>122</v>
      </c>
      <c r="G25" s="5">
        <f t="shared" si="0"/>
        <v>1.3878339562872302</v>
      </c>
      <c r="H25" s="1">
        <v>1</v>
      </c>
      <c r="I25" s="1">
        <f t="shared" si="1"/>
        <v>169.31574266704209</v>
      </c>
    </row>
    <row r="26" spans="1:9">
      <c r="A26" s="10" t="s">
        <v>243</v>
      </c>
      <c r="B26" s="7">
        <v>1999</v>
      </c>
      <c r="C26" s="7">
        <v>15</v>
      </c>
      <c r="D26" s="2" t="s">
        <v>19</v>
      </c>
      <c r="E26" s="2">
        <v>84.5</v>
      </c>
      <c r="F26" s="2">
        <v>104</v>
      </c>
      <c r="G26" s="5">
        <f t="shared" si="0"/>
        <v>1.1985503848280721</v>
      </c>
      <c r="H26" s="1">
        <v>1</v>
      </c>
      <c r="I26" s="1">
        <f t="shared" si="1"/>
        <v>124.6492400221195</v>
      </c>
    </row>
    <row r="27" spans="1:9">
      <c r="A27" s="10" t="s">
        <v>20</v>
      </c>
      <c r="B27" s="7">
        <v>1999</v>
      </c>
      <c r="C27" s="7">
        <v>15</v>
      </c>
      <c r="D27" s="2" t="s">
        <v>19</v>
      </c>
      <c r="E27" s="2">
        <v>59</v>
      </c>
      <c r="F27" s="2">
        <v>125</v>
      </c>
      <c r="G27" s="5">
        <f t="shared" si="0"/>
        <v>1.4996144576713837</v>
      </c>
      <c r="H27" s="1">
        <v>1</v>
      </c>
      <c r="I27" s="1">
        <f t="shared" si="1"/>
        <v>187.45180720892296</v>
      </c>
    </row>
    <row r="28" spans="1:9">
      <c r="A28" s="10" t="s">
        <v>244</v>
      </c>
      <c r="B28" s="7">
        <v>1999</v>
      </c>
      <c r="C28" s="7">
        <v>15</v>
      </c>
      <c r="D28" s="2" t="s">
        <v>19</v>
      </c>
      <c r="G28" s="5" t="e">
        <f t="shared" si="0"/>
        <v>#NUM!</v>
      </c>
      <c r="H28" s="1">
        <v>1</v>
      </c>
      <c r="I28" s="1" t="e">
        <f t="shared" si="1"/>
        <v>#NUM!</v>
      </c>
    </row>
    <row r="29" spans="1:9">
      <c r="A29" s="10" t="s">
        <v>16</v>
      </c>
      <c r="B29" s="7">
        <v>1998</v>
      </c>
      <c r="C29" s="7">
        <v>16</v>
      </c>
      <c r="D29" s="2" t="s">
        <v>19</v>
      </c>
      <c r="E29" s="2">
        <v>63.1</v>
      </c>
      <c r="F29" s="2">
        <v>141</v>
      </c>
      <c r="G29" s="5">
        <f t="shared" si="0"/>
        <v>1.4283605876783516</v>
      </c>
      <c r="H29" s="1">
        <v>1</v>
      </c>
      <c r="I29" s="1">
        <f t="shared" si="1"/>
        <v>201.39884286264757</v>
      </c>
    </row>
    <row r="30" spans="1:9">
      <c r="A30" s="10" t="s">
        <v>15</v>
      </c>
      <c r="B30" s="7">
        <v>1998</v>
      </c>
      <c r="C30" s="7">
        <v>16</v>
      </c>
      <c r="D30" s="2" t="s">
        <v>19</v>
      </c>
      <c r="G30" s="5" t="e">
        <f t="shared" si="0"/>
        <v>#NUM!</v>
      </c>
      <c r="H30" s="1">
        <v>1</v>
      </c>
      <c r="I30" s="1" t="e">
        <f t="shared" si="1"/>
        <v>#NUM!</v>
      </c>
    </row>
    <row r="31" spans="1:9">
      <c r="A31" s="10" t="s">
        <v>8</v>
      </c>
      <c r="B31" s="7">
        <v>1998</v>
      </c>
      <c r="C31" s="7">
        <v>16</v>
      </c>
      <c r="D31" s="2" t="s">
        <v>19</v>
      </c>
      <c r="E31" s="2">
        <v>73</v>
      </c>
      <c r="F31" s="2">
        <v>160</v>
      </c>
      <c r="G31" s="5">
        <f t="shared" si="0"/>
        <v>1.2990471839780176</v>
      </c>
      <c r="H31" s="1">
        <v>1</v>
      </c>
      <c r="I31" s="1">
        <f t="shared" si="1"/>
        <v>207.84754943648281</v>
      </c>
    </row>
    <row r="32" spans="1:9">
      <c r="A32" s="10" t="s">
        <v>245</v>
      </c>
      <c r="B32" s="7">
        <v>1998</v>
      </c>
      <c r="C32" s="7">
        <v>16</v>
      </c>
      <c r="D32" s="2" t="s">
        <v>19</v>
      </c>
      <c r="E32" s="2">
        <v>58.2</v>
      </c>
      <c r="F32" s="2">
        <v>75</v>
      </c>
      <c r="G32" s="5">
        <f t="shared" si="0"/>
        <v>1.5150993264160144</v>
      </c>
      <c r="H32" s="1">
        <v>1</v>
      </c>
      <c r="I32" s="1">
        <f t="shared" si="1"/>
        <v>113.63244948120108</v>
      </c>
    </row>
    <row r="33" spans="1:9">
      <c r="A33" s="10" t="s">
        <v>246</v>
      </c>
      <c r="B33" s="7">
        <v>1998</v>
      </c>
      <c r="C33" s="7">
        <v>16</v>
      </c>
      <c r="D33" s="2" t="s">
        <v>19</v>
      </c>
      <c r="E33" s="2">
        <v>102.3</v>
      </c>
      <c r="F33" s="2">
        <v>146</v>
      </c>
      <c r="G33" s="5">
        <f t="shared" si="0"/>
        <v>1.103133016074866</v>
      </c>
      <c r="H33" s="1">
        <v>1</v>
      </c>
      <c r="I33" s="1">
        <f t="shared" si="1"/>
        <v>161.05742034693043</v>
      </c>
    </row>
    <row r="34" spans="1:9">
      <c r="A34" s="10" t="s">
        <v>247</v>
      </c>
      <c r="B34" s="7">
        <v>1998</v>
      </c>
      <c r="C34" s="7">
        <v>16</v>
      </c>
      <c r="D34" s="2" t="s">
        <v>19</v>
      </c>
      <c r="E34" s="2">
        <v>55.2</v>
      </c>
      <c r="F34" s="2">
        <v>140</v>
      </c>
      <c r="G34" s="5">
        <f t="shared" si="0"/>
        <v>1.578570414092993</v>
      </c>
      <c r="H34" s="1">
        <v>1</v>
      </c>
      <c r="I34" s="1">
        <f t="shared" si="1"/>
        <v>220.99985797301903</v>
      </c>
    </row>
    <row r="35" spans="1:9">
      <c r="A35" s="10" t="s">
        <v>17</v>
      </c>
      <c r="B35" s="7">
        <v>1998</v>
      </c>
      <c r="C35" s="7">
        <v>16</v>
      </c>
      <c r="D35" s="2" t="s">
        <v>19</v>
      </c>
      <c r="E35" s="2">
        <v>73.5</v>
      </c>
      <c r="F35" s="2">
        <v>154</v>
      </c>
      <c r="G35" s="5">
        <f t="shared" si="0"/>
        <v>1.2937508942524572</v>
      </c>
      <c r="H35" s="1">
        <v>1</v>
      </c>
      <c r="I35" s="1">
        <f t="shared" si="1"/>
        <v>199.23763771487839</v>
      </c>
    </row>
    <row r="36" spans="1:9">
      <c r="A36" s="10" t="s">
        <v>11</v>
      </c>
      <c r="B36" s="7">
        <v>1997</v>
      </c>
      <c r="C36" s="7">
        <v>17</v>
      </c>
      <c r="D36" s="2" t="s">
        <v>19</v>
      </c>
      <c r="E36" s="2">
        <v>70.400000000000006</v>
      </c>
      <c r="F36" s="2">
        <v>144</v>
      </c>
      <c r="G36" s="5">
        <f t="shared" si="0"/>
        <v>1.3282679198465133</v>
      </c>
      <c r="H36" s="1">
        <v>1</v>
      </c>
      <c r="I36" s="1">
        <f t="shared" si="1"/>
        <v>191.27058045789792</v>
      </c>
    </row>
    <row r="37" spans="1:9">
      <c r="A37" s="10" t="s">
        <v>249</v>
      </c>
      <c r="B37" s="7">
        <v>1997</v>
      </c>
      <c r="C37" s="7">
        <v>17</v>
      </c>
      <c r="D37" s="2" t="s">
        <v>19</v>
      </c>
      <c r="E37" s="2">
        <v>57.1</v>
      </c>
      <c r="F37" s="2">
        <v>104</v>
      </c>
      <c r="G37" s="5">
        <f t="shared" si="0"/>
        <v>1.5373417107680087</v>
      </c>
      <c r="H37" s="1">
        <v>1</v>
      </c>
      <c r="I37" s="1">
        <f t="shared" si="1"/>
        <v>159.88353791987291</v>
      </c>
    </row>
    <row r="38" spans="1:9">
      <c r="A38" s="10" t="s">
        <v>22</v>
      </c>
      <c r="B38" s="7">
        <v>1997</v>
      </c>
      <c r="C38" s="7">
        <v>17</v>
      </c>
      <c r="D38" s="2" t="s">
        <v>19</v>
      </c>
      <c r="E38" s="2">
        <v>108.6</v>
      </c>
      <c r="F38" s="2">
        <v>211</v>
      </c>
      <c r="G38" s="5">
        <f t="shared" si="0"/>
        <v>1.0804657811292491</v>
      </c>
      <c r="H38" s="1">
        <v>1</v>
      </c>
      <c r="I38" s="1">
        <f t="shared" si="1"/>
        <v>227.97827981827155</v>
      </c>
    </row>
    <row r="39" spans="1:9">
      <c r="A39" s="10" t="s">
        <v>250</v>
      </c>
      <c r="B39" s="7">
        <v>1997</v>
      </c>
      <c r="C39" s="7">
        <v>17</v>
      </c>
      <c r="D39" s="2" t="s">
        <v>19</v>
      </c>
      <c r="E39" s="2">
        <v>91</v>
      </c>
      <c r="F39" s="2">
        <v>174</v>
      </c>
      <c r="G39" s="5">
        <f t="shared" si="0"/>
        <v>1.1571487872993071</v>
      </c>
      <c r="H39" s="1">
        <v>1</v>
      </c>
      <c r="I39" s="1">
        <f t="shared" si="1"/>
        <v>201.34388899007945</v>
      </c>
    </row>
    <row r="40" spans="1:9">
      <c r="A40" s="10" t="s">
        <v>9</v>
      </c>
      <c r="B40" s="7">
        <v>1997</v>
      </c>
      <c r="C40" s="7">
        <v>17</v>
      </c>
      <c r="D40" s="2" t="s">
        <v>19</v>
      </c>
      <c r="E40" s="2">
        <v>92.4</v>
      </c>
      <c r="F40" s="2">
        <v>220</v>
      </c>
      <c r="G40" s="5">
        <f t="shared" si="0"/>
        <v>1.1493396055736449</v>
      </c>
      <c r="H40" s="1">
        <v>1</v>
      </c>
      <c r="I40" s="1">
        <f t="shared" si="1"/>
        <v>252.85471322620188</v>
      </c>
    </row>
    <row r="41" spans="1:9">
      <c r="A41" s="10" t="s">
        <v>251</v>
      </c>
      <c r="B41" s="7">
        <v>1997</v>
      </c>
      <c r="C41" s="7">
        <v>17</v>
      </c>
      <c r="D41" s="2" t="s">
        <v>19</v>
      </c>
      <c r="E41" s="2">
        <v>61.2</v>
      </c>
      <c r="F41" s="2">
        <v>158</v>
      </c>
      <c r="G41" s="5">
        <f t="shared" si="0"/>
        <v>1.4597930351254058</v>
      </c>
      <c r="H41" s="1">
        <v>1</v>
      </c>
      <c r="I41" s="1">
        <f t="shared" si="1"/>
        <v>230.64729954981411</v>
      </c>
    </row>
    <row r="42" spans="1:9">
      <c r="A42" s="10" t="s">
        <v>252</v>
      </c>
      <c r="B42" s="7">
        <v>1997</v>
      </c>
      <c r="C42" s="7">
        <v>17</v>
      </c>
      <c r="D42" s="2" t="s">
        <v>19</v>
      </c>
      <c r="E42" s="2">
        <v>134.19999999999999</v>
      </c>
      <c r="F42" s="2">
        <v>0</v>
      </c>
      <c r="G42" s="5">
        <f t="shared" si="0"/>
        <v>1.0239601259969842</v>
      </c>
      <c r="H42" s="1">
        <v>1</v>
      </c>
      <c r="I42" s="1">
        <f t="shared" si="1"/>
        <v>0</v>
      </c>
    </row>
    <row r="43" spans="1:9">
      <c r="A43" s="10" t="s">
        <v>25</v>
      </c>
      <c r="B43" s="7">
        <v>1997</v>
      </c>
      <c r="C43" s="7">
        <v>17</v>
      </c>
      <c r="D43" s="2" t="s">
        <v>19</v>
      </c>
      <c r="E43" s="2">
        <v>137.69999999999999</v>
      </c>
      <c r="F43" s="2">
        <v>215</v>
      </c>
      <c r="G43" s="5">
        <f t="shared" si="0"/>
        <v>1.0194389439054743</v>
      </c>
      <c r="H43" s="1">
        <v>1</v>
      </c>
      <c r="I43" s="1">
        <f t="shared" si="1"/>
        <v>219.17937293967697</v>
      </c>
    </row>
    <row r="44" spans="1:9">
      <c r="A44" s="10" t="s">
        <v>253</v>
      </c>
      <c r="B44" s="7">
        <v>1997</v>
      </c>
      <c r="C44" s="7">
        <v>17</v>
      </c>
      <c r="D44" s="2" t="s">
        <v>19</v>
      </c>
      <c r="E44" s="2">
        <v>66.099999999999994</v>
      </c>
      <c r="F44" s="2">
        <v>146</v>
      </c>
      <c r="G44" s="5">
        <f t="shared" si="0"/>
        <v>1.3836046866406813</v>
      </c>
      <c r="H44" s="1">
        <v>1</v>
      </c>
      <c r="I44" s="1">
        <f t="shared" si="1"/>
        <v>202.00628424953948</v>
      </c>
    </row>
    <row r="45" spans="1:9">
      <c r="A45" s="2" t="s">
        <v>323</v>
      </c>
      <c r="B45" s="2">
        <v>1997</v>
      </c>
      <c r="C45" s="2">
        <f>2014-B45</f>
        <v>17</v>
      </c>
      <c r="D45" s="2" t="s">
        <v>19</v>
      </c>
      <c r="E45" s="2">
        <v>61.7</v>
      </c>
      <c r="F45" s="2">
        <v>165</v>
      </c>
      <c r="G45" s="2">
        <f t="shared" si="0"/>
        <v>1.4512693842292652</v>
      </c>
      <c r="H45" s="2">
        <v>1</v>
      </c>
      <c r="I45" s="2">
        <f t="shared" si="1"/>
        <v>239.45944839782877</v>
      </c>
    </row>
    <row r="46" spans="1:9">
      <c r="A46" s="2" t="s">
        <v>324</v>
      </c>
      <c r="B46" s="2">
        <v>2001</v>
      </c>
      <c r="C46" s="2">
        <v>13</v>
      </c>
      <c r="D46" s="2" t="s">
        <v>19</v>
      </c>
      <c r="G46" s="2" t="e">
        <f t="shared" si="0"/>
        <v>#NUM!</v>
      </c>
      <c r="H46" s="2">
        <v>1</v>
      </c>
      <c r="I46" s="2" t="e">
        <f t="shared" si="1"/>
        <v>#NUM!</v>
      </c>
    </row>
  </sheetData>
  <sortState ref="A2:J46">
    <sortCondition descending="1" ref="I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M27"/>
  <sheetViews>
    <sheetView tabSelected="1" workbookViewId="0">
      <selection activeCell="I14" sqref="I14"/>
    </sheetView>
  </sheetViews>
  <sheetFormatPr baseColWidth="10" defaultColWidth="8.83203125" defaultRowHeight="15" x14ac:dyDescent="0"/>
  <cols>
    <col min="1" max="1" width="16.83203125" style="1" bestFit="1" customWidth="1"/>
    <col min="2" max="2" width="6.6640625" style="1" bestFit="1" customWidth="1"/>
    <col min="3" max="3" width="12.6640625" style="1" bestFit="1" customWidth="1"/>
    <col min="4" max="4" width="10.6640625" style="1" bestFit="1" customWidth="1"/>
    <col min="5" max="5" width="4.6640625" style="1" bestFit="1" customWidth="1"/>
    <col min="6" max="6" width="5.6640625" style="1" bestFit="1" customWidth="1"/>
    <col min="7" max="7" width="13.33203125" style="1" bestFit="1" customWidth="1"/>
    <col min="8" max="8" width="5" style="1" bestFit="1" customWidth="1"/>
    <col min="9" max="16384" width="8.83203125" style="1"/>
  </cols>
  <sheetData>
    <row r="1" spans="1:9">
      <c r="A1" s="27" t="s">
        <v>18</v>
      </c>
      <c r="B1" s="27" t="s">
        <v>2</v>
      </c>
      <c r="C1" s="27" t="s">
        <v>254</v>
      </c>
      <c r="D1" s="27" t="s">
        <v>255</v>
      </c>
      <c r="E1" s="27" t="s">
        <v>4</v>
      </c>
      <c r="F1" s="27" t="s">
        <v>257</v>
      </c>
      <c r="G1" s="27" t="s">
        <v>258</v>
      </c>
      <c r="H1" s="27" t="s">
        <v>256</v>
      </c>
    </row>
    <row r="2" spans="1:9">
      <c r="A2" s="42" t="s">
        <v>193</v>
      </c>
      <c r="B2" s="1" t="s">
        <v>259</v>
      </c>
      <c r="C2" s="1" t="s">
        <v>265</v>
      </c>
      <c r="D2" s="1">
        <v>75</v>
      </c>
      <c r="E2" s="1">
        <f>'Open Female'!F26</f>
        <v>89</v>
      </c>
      <c r="F2" s="1">
        <f>IF(H2=1,12,IF(H2=2,9,IF(H2=3,8,IF(H2=4,7,IF(H2=5,6,IF(H2=6,5,IF(H2=7,4,IF(H2=8,3,IF(H2=9,2,IF(H2=10,1,0))))))))))</f>
        <v>0</v>
      </c>
      <c r="G2" s="1">
        <f>'Open Female'!I26</f>
        <v>109.13817917924305</v>
      </c>
      <c r="H2" s="1">
        <f>'Open Female'!J26</f>
        <v>0</v>
      </c>
    </row>
    <row r="3" spans="1:9">
      <c r="A3" s="42" t="s">
        <v>48</v>
      </c>
      <c r="B3" s="1" t="s">
        <v>259</v>
      </c>
      <c r="C3" s="1" t="s">
        <v>265</v>
      </c>
      <c r="D3" s="1" t="s">
        <v>264</v>
      </c>
      <c r="E3" s="1">
        <f>'Open Female'!F19</f>
        <v>124</v>
      </c>
      <c r="F3" s="1">
        <f>IF(H3=1,12,IF(H3=2,9,IF(H3=3,8,IF(H3=4,7,IF(H3=5,6,IF(H3=6,5,IF(H3=7,4,IF(H3=8,3,IF(H3=9,2,IF(H3=10,1,0))))))))))</f>
        <v>0</v>
      </c>
      <c r="G3" s="1">
        <f>'Open Female'!I19</f>
        <v>126.70234559900763</v>
      </c>
      <c r="H3" s="1">
        <f>'Open Female'!J19</f>
        <v>0</v>
      </c>
    </row>
    <row r="4" spans="1:9">
      <c r="A4" s="42" t="s">
        <v>197</v>
      </c>
      <c r="B4" s="1" t="s">
        <v>259</v>
      </c>
      <c r="C4" s="1" t="s">
        <v>265</v>
      </c>
      <c r="D4" s="1">
        <v>69</v>
      </c>
      <c r="E4" s="1">
        <f>'Open Female'!F30</f>
        <v>108</v>
      </c>
      <c r="F4" s="1">
        <f>IF(H4=1,12,IF(H4=2,9,IF(H4=3,8,IF(H4=4,7,IF(H4=5,6,IF(H4=6,5,IF(H4=7,4,IF(H4=8,3,IF(H4=9,2,IF(H4=10,1,0))))))))))</f>
        <v>0</v>
      </c>
      <c r="G4" s="1">
        <f>'Open Female'!I30</f>
        <v>136.59670886653379</v>
      </c>
      <c r="H4" s="1">
        <f>'Open Female'!J30</f>
        <v>0</v>
      </c>
    </row>
    <row r="5" spans="1:9">
      <c r="A5" s="42" t="s">
        <v>58</v>
      </c>
      <c r="B5" s="1" t="s">
        <v>259</v>
      </c>
      <c r="C5" s="1" t="s">
        <v>265</v>
      </c>
      <c r="D5" s="1">
        <v>69</v>
      </c>
      <c r="E5" s="1">
        <f>'Open Female'!F17</f>
        <v>126</v>
      </c>
      <c r="F5" s="1">
        <f>IF(H5=1,12,IF(H5=2,9,IF(H5=3,8,IF(H5=4,7,IF(H5=5,6,IF(H5=6,5,IF(H5=7,4,IF(H5=8,3,IF(H5=9,2,IF(H5=10,1,0))))))))))</f>
        <v>0</v>
      </c>
      <c r="G5" s="1">
        <f>'Open Female'!I17</f>
        <v>160.80944636804776</v>
      </c>
      <c r="H5" s="1">
        <f>'Open Female'!J17</f>
        <v>0</v>
      </c>
    </row>
    <row r="6" spans="1:9">
      <c r="A6" s="42" t="s">
        <v>177</v>
      </c>
      <c r="B6" s="1" t="s">
        <v>259</v>
      </c>
      <c r="C6" s="1" t="s">
        <v>265</v>
      </c>
      <c r="D6" s="1">
        <v>69</v>
      </c>
      <c r="E6" s="1">
        <f>'Open Female'!F4</f>
        <v>142</v>
      </c>
      <c r="F6" s="1">
        <f>IF(H6=1,12,IF(H6=2,9,IF(H6=3,8,IF(H6=4,7,IF(H6=5,6,IF(H6=6,5,IF(H6=7,4,IF(H6=8,3,IF(H6=9,2,IF(H6=10,1,0))))))))))</f>
        <v>0</v>
      </c>
      <c r="G6" s="1">
        <f>'Open Female'!I4</f>
        <v>182.58525331894359</v>
      </c>
      <c r="H6" s="1">
        <f>'Open Female'!J4</f>
        <v>0</v>
      </c>
    </row>
    <row r="7" spans="1:9">
      <c r="A7" s="48" t="s">
        <v>266</v>
      </c>
      <c r="B7" s="28" t="s">
        <v>259</v>
      </c>
      <c r="C7" s="28" t="s">
        <v>265</v>
      </c>
      <c r="D7" s="28">
        <v>75</v>
      </c>
      <c r="E7" s="29">
        <f>'Open Female'!F24</f>
        <v>163</v>
      </c>
      <c r="F7" s="29">
        <f>IF(H7=1,12,IF(H7=2,9,IF(H7=3,8,IF(H7=4,7,IF(H7=5,6,IF(H7=6,5,IF(H7=7,4,IF(H7=8,3,IF(H7=9,2,IF(H7=10,1,0))))))))))</f>
        <v>0</v>
      </c>
      <c r="G7" s="29">
        <f>'Open Female'!I24</f>
        <v>189.25886064518204</v>
      </c>
      <c r="H7" s="29">
        <f>'Open Female'!J24</f>
        <v>0</v>
      </c>
    </row>
    <row r="8" spans="1:9">
      <c r="A8" s="44" t="s">
        <v>311</v>
      </c>
      <c r="B8" s="1" t="s">
        <v>268</v>
      </c>
      <c r="C8" s="1" t="s">
        <v>260</v>
      </c>
      <c r="D8" s="1">
        <v>85</v>
      </c>
      <c r="E8" s="1">
        <f>'Junior Male'!F18</f>
        <v>201</v>
      </c>
      <c r="F8" s="1">
        <f>IF(H8=1,12,IF(H8=2,9,IF(H8=3,8,IF(H8=4,7,IF(H8=5,6,IF(H8=6,5,IF(H8=7,4,IF(H8=8,3,IF(H8=9,2,IF(H8=10,1,0))))))))))</f>
        <v>0</v>
      </c>
      <c r="G8" s="1">
        <f>'Junior Male'!I18</f>
        <v>244.31942662098962</v>
      </c>
      <c r="H8" s="1">
        <f>'Junior Male'!J18</f>
        <v>0</v>
      </c>
    </row>
    <row r="9" spans="1:9">
      <c r="A9" s="44" t="s">
        <v>77</v>
      </c>
      <c r="B9" s="1" t="s">
        <v>268</v>
      </c>
      <c r="C9" s="1" t="s">
        <v>265</v>
      </c>
      <c r="D9" s="1">
        <v>94</v>
      </c>
      <c r="E9" s="1">
        <f>'Open Male'!F55</f>
        <v>219</v>
      </c>
      <c r="F9" s="1">
        <f>IF(H9=1,12,IF(H9=2,9,IF(H9=3,8,IF(H9=4,7,IF(H9=5,6,IF(H9=6,5,IF(H9=7,4,IF(H9=8,3,IF(H9=9,2,IF(H9=10,1,0))))))))))</f>
        <v>0</v>
      </c>
      <c r="G9" s="1">
        <f>'Open Male'!I55</f>
        <v>255.4688228022618</v>
      </c>
      <c r="H9" s="1">
        <f>'Open Male'!J55</f>
        <v>0</v>
      </c>
    </row>
    <row r="10" spans="1:9">
      <c r="A10" s="44" t="s">
        <v>93</v>
      </c>
      <c r="B10" s="1" t="s">
        <v>268</v>
      </c>
      <c r="C10" s="1" t="s">
        <v>269</v>
      </c>
      <c r="D10" s="1">
        <v>69</v>
      </c>
      <c r="E10" s="1">
        <f>'Master Male'!F3</f>
        <v>174</v>
      </c>
      <c r="F10" s="1">
        <f>IF(H10=1,12,IF(H10=2,9,IF(H10=3,8,IF(H10=4,7,IF(H10=5,6,IF(H10=6,5,IF(H10=7,4,IF(H10=8,3,IF(H10=9,2,IF(H10=10,1,0))))))))))</f>
        <v>0</v>
      </c>
      <c r="G10" s="1">
        <f>'Master Male'!I3</f>
        <v>258.84138179424355</v>
      </c>
      <c r="H10" s="1">
        <f>'Master Male'!J3</f>
        <v>0</v>
      </c>
    </row>
    <row r="11" spans="1:9">
      <c r="A11" s="44" t="s">
        <v>42</v>
      </c>
      <c r="B11" s="1" t="s">
        <v>268</v>
      </c>
      <c r="C11" s="1" t="s">
        <v>269</v>
      </c>
      <c r="D11" s="1">
        <v>77</v>
      </c>
      <c r="E11" s="1">
        <f>'Master Male'!F14</f>
        <v>193</v>
      </c>
      <c r="F11" s="1">
        <f>IF(H11=1,12,IF(H11=2,9,IF(H11=3,8,IF(H11=4,7,IF(H11=5,6,IF(H11=6,5,IF(H11=7,4,IF(H11=8,3,IF(H11=9,2,IF(H11=10,1,0))))))))))</f>
        <v>0</v>
      </c>
      <c r="G11" s="1">
        <f>'Master Male'!I14</f>
        <v>273.14774081941118</v>
      </c>
      <c r="H11" s="1">
        <f>'Master Male'!J14</f>
        <v>0</v>
      </c>
    </row>
    <row r="12" spans="1:9">
      <c r="A12" s="1" t="s">
        <v>67</v>
      </c>
      <c r="B12" s="1" t="s">
        <v>268</v>
      </c>
      <c r="C12" s="1" t="s">
        <v>265</v>
      </c>
      <c r="D12" s="1">
        <v>77</v>
      </c>
      <c r="E12" s="1">
        <f>'Open Male'!F61</f>
        <v>223</v>
      </c>
      <c r="F12" s="1">
        <f>IF(H12=1,12,IF(H12=2,9,IF(H12=3,8,IF(H12=4,7,IF(H12=5,6,IF(H12=6,5,IF(H12=7,4,IF(H12=8,3,IF(H12=9,2,IF(H12=10,1,0))))))))))</f>
        <v>0</v>
      </c>
      <c r="G12" s="1">
        <f>'Open Male'!I61</f>
        <v>291.87039721537917</v>
      </c>
      <c r="H12" s="1">
        <f>'Open Male'!J61</f>
        <v>0</v>
      </c>
    </row>
    <row r="13" spans="1:9">
      <c r="A13" s="44" t="s">
        <v>329</v>
      </c>
      <c r="B13" s="1" t="s">
        <v>268</v>
      </c>
      <c r="C13" s="1" t="s">
        <v>265</v>
      </c>
      <c r="D13" s="1">
        <v>77</v>
      </c>
      <c r="E13" s="1">
        <f>'Open Male'!F36</f>
        <v>271</v>
      </c>
      <c r="F13" s="1">
        <f>IF(H13=1,12,IF(H13=2,9,IF(H13=3,8,IF(H13=4,7,IF(H13=5,6,IF(H13=6,5,IF(H13=7,4,IF(H13=8,3,IF(H13=9,2,IF(H13=10,1,0))))))))))</f>
        <v>0</v>
      </c>
      <c r="G13" s="1">
        <f>'Open Male'!I36</f>
        <v>349.4774646152274</v>
      </c>
      <c r="H13" s="1">
        <f>'Open Male'!J36</f>
        <v>0</v>
      </c>
      <c r="I13" s="1">
        <f>G13+G12+G11+G10+G7+G6+G5+G4</f>
        <v>1842.5872536429686</v>
      </c>
    </row>
    <row r="14" spans="1:9">
      <c r="A14" s="44" t="s">
        <v>149</v>
      </c>
      <c r="B14" s="1" t="s">
        <v>268</v>
      </c>
      <c r="C14" s="1" t="s">
        <v>265</v>
      </c>
      <c r="D14" s="1">
        <v>85</v>
      </c>
      <c r="E14" s="1">
        <f>'Open Male'!F43</f>
        <v>0</v>
      </c>
      <c r="F14" s="1">
        <f>IF(H14=1,12,IF(H14=2,9,IF(H14=3,8,IF(H14=4,7,IF(H14=5,6,IF(H14=6,5,IF(H14=7,4,IF(H14=8,3,IF(H14=9,2,IF(H14=10,1,0))))))))))</f>
        <v>0</v>
      </c>
      <c r="G14" s="1" t="e">
        <f>'Open Male'!I43</f>
        <v>#NUM!</v>
      </c>
      <c r="H14" s="1">
        <f>'Open Male'!J43</f>
        <v>0</v>
      </c>
    </row>
    <row r="15" spans="1:9" ht="30">
      <c r="A15" s="44" t="s">
        <v>159</v>
      </c>
      <c r="B15" s="1" t="s">
        <v>268</v>
      </c>
      <c r="C15" s="1" t="s">
        <v>265</v>
      </c>
      <c r="D15" s="1">
        <v>94</v>
      </c>
      <c r="E15" s="1">
        <f>'Open Male'!F62</f>
        <v>0</v>
      </c>
      <c r="F15" s="1">
        <f>IF(H15=1,12,IF(H15=2,9,IF(H15=3,8,IF(H15=4,7,IF(H15=5,6,IF(H15=6,5,IF(H15=7,4,IF(H15=8,3,IF(H15=9,2,IF(H15=10,1,0))))))))))</f>
        <v>0</v>
      </c>
      <c r="G15" s="1" t="e">
        <f>'Open Male'!I62</f>
        <v>#NUM!</v>
      </c>
      <c r="H15" s="1">
        <f>'Open Male'!J62</f>
        <v>0</v>
      </c>
    </row>
    <row r="27" spans="13:13">
      <c r="M27" s="1">
        <v>723.68700000000001</v>
      </c>
    </row>
  </sheetData>
  <sortState ref="A2:H27">
    <sortCondition ref="G1"/>
  </sortState>
  <pageMargins left="0.7" right="0.7" top="0.75" bottom="0.75" header="0.3" footer="0.3"/>
  <pageSetup orientation="portrait" horizontalDpi="90" verticalDpi="9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H13"/>
  <sheetViews>
    <sheetView workbookViewId="0">
      <selection activeCell="A6" sqref="A6"/>
    </sheetView>
  </sheetViews>
  <sheetFormatPr baseColWidth="10" defaultColWidth="8.83203125" defaultRowHeight="15" x14ac:dyDescent="0"/>
  <cols>
    <col min="1" max="1" width="15" bestFit="1" customWidth="1"/>
    <col min="2" max="2" width="6.6640625" bestFit="1" customWidth="1"/>
    <col min="3" max="3" width="10.6640625" bestFit="1" customWidth="1"/>
    <col min="4" max="4" width="10.6640625" style="1" bestFit="1" customWidth="1"/>
    <col min="5" max="5" width="4.6640625" bestFit="1" customWidth="1"/>
    <col min="6" max="6" width="5.6640625" bestFit="1" customWidth="1"/>
    <col min="7" max="7" width="13.33203125" bestFit="1" customWidth="1"/>
    <col min="8" max="8" width="5" bestFit="1" customWidth="1"/>
  </cols>
  <sheetData>
    <row r="1" spans="1:8">
      <c r="A1" s="21" t="s">
        <v>18</v>
      </c>
      <c r="B1" s="21" t="s">
        <v>2</v>
      </c>
      <c r="C1" s="21" t="s">
        <v>254</v>
      </c>
      <c r="D1" s="27" t="s">
        <v>255</v>
      </c>
      <c r="E1" s="21" t="s">
        <v>4</v>
      </c>
      <c r="F1" s="21" t="s">
        <v>257</v>
      </c>
      <c r="G1" s="21" t="s">
        <v>258</v>
      </c>
      <c r="H1" s="27" t="s">
        <v>256</v>
      </c>
    </row>
    <row r="2" spans="1:8">
      <c r="A2" t="s">
        <v>240</v>
      </c>
      <c r="B2" t="s">
        <v>268</v>
      </c>
      <c r="C2" t="s">
        <v>285</v>
      </c>
      <c r="D2" s="1">
        <v>62</v>
      </c>
      <c r="E2">
        <f>'Youth Male'!F22</f>
        <v>97</v>
      </c>
      <c r="F2">
        <f>IF(H2=1,12,IF(H2=2,9,IF(H2=3,8,IF(H2=4,7,IF(H2=5,6,IF(H2=6,5,IF(H2=7,4,IF(H2=8,3,IF(H2=9,2,IF(H2=10,1,0))))))))))</f>
        <v>0</v>
      </c>
      <c r="G2">
        <f>'Youth Male'!I22</f>
        <v>145.64738132502461</v>
      </c>
      <c r="H2">
        <f>'Youth Male'!J22</f>
        <v>0</v>
      </c>
    </row>
    <row r="3" spans="1:8">
      <c r="A3" s="45" t="s">
        <v>241</v>
      </c>
      <c r="B3" t="s">
        <v>268</v>
      </c>
      <c r="C3" t="s">
        <v>285</v>
      </c>
      <c r="D3" s="1">
        <v>77</v>
      </c>
      <c r="E3">
        <f>'Youth Male'!F23</f>
        <v>91</v>
      </c>
      <c r="F3">
        <f t="shared" ref="F3:F13" si="0">IF(H3=1,12,IF(H3=2,9,IF(H3=3,8,IF(H3=4,7,IF(H3=5,6,IF(H3=6,5,IF(H3=7,4,IF(H3=8,3,IF(H3=9,2,IF(H3=10,1,0))))))))))</f>
        <v>0</v>
      </c>
      <c r="G3">
        <f>'Youth Male'!I23</f>
        <v>117.0715625483399</v>
      </c>
      <c r="H3">
        <f>'Youth Male'!J23</f>
        <v>0</v>
      </c>
    </row>
    <row r="4" spans="1:8">
      <c r="A4" s="45" t="s">
        <v>239</v>
      </c>
      <c r="B4" t="s">
        <v>268</v>
      </c>
      <c r="C4" t="s">
        <v>285</v>
      </c>
      <c r="D4" s="1" t="s">
        <v>328</v>
      </c>
      <c r="E4">
        <f>'Youth Male'!F21</f>
        <v>175</v>
      </c>
      <c r="F4">
        <f t="shared" si="0"/>
        <v>0</v>
      </c>
      <c r="G4">
        <f>'Youth Male'!I21</f>
        <v>187.76658712619121</v>
      </c>
      <c r="H4">
        <f>'Youth Male'!J2</f>
        <v>0</v>
      </c>
    </row>
    <row r="5" spans="1:8">
      <c r="A5" s="45" t="s">
        <v>253</v>
      </c>
      <c r="B5" t="s">
        <v>268</v>
      </c>
      <c r="C5" t="s">
        <v>267</v>
      </c>
      <c r="D5" s="1">
        <v>69</v>
      </c>
      <c r="E5">
        <f>'Youth Male'!F44</f>
        <v>146</v>
      </c>
      <c r="F5">
        <f t="shared" si="0"/>
        <v>0</v>
      </c>
      <c r="G5">
        <f>'Youth Male'!I44</f>
        <v>202.00628424953948</v>
      </c>
      <c r="H5">
        <f>'Youth Male'!J44</f>
        <v>0</v>
      </c>
    </row>
    <row r="6" spans="1:8">
      <c r="A6" s="45" t="s">
        <v>250</v>
      </c>
      <c r="B6" t="s">
        <v>268</v>
      </c>
      <c r="C6" t="s">
        <v>267</v>
      </c>
      <c r="D6" s="1">
        <v>94</v>
      </c>
      <c r="E6">
        <f>'Youth Male'!F39</f>
        <v>174</v>
      </c>
      <c r="F6">
        <f t="shared" si="0"/>
        <v>0</v>
      </c>
      <c r="G6">
        <f>'Youth Male'!I39</f>
        <v>201.34388899007945</v>
      </c>
      <c r="H6">
        <f>'Youth Male'!J39</f>
        <v>0</v>
      </c>
    </row>
    <row r="7" spans="1:8">
      <c r="A7" s="45" t="s">
        <v>22</v>
      </c>
      <c r="B7" t="s">
        <v>268</v>
      </c>
      <c r="C7" t="s">
        <v>267</v>
      </c>
      <c r="D7" s="1">
        <v>105</v>
      </c>
      <c r="E7">
        <f>'Youth Male'!F38</f>
        <v>211</v>
      </c>
      <c r="F7">
        <f t="shared" si="0"/>
        <v>0</v>
      </c>
      <c r="G7">
        <f>'Youth Male'!I38</f>
        <v>227.97827981827155</v>
      </c>
      <c r="H7">
        <f>'Youth Male'!J38</f>
        <v>0</v>
      </c>
    </row>
    <row r="8" spans="1:8">
      <c r="A8" s="42" t="s">
        <v>176</v>
      </c>
      <c r="B8" t="s">
        <v>259</v>
      </c>
      <c r="C8" t="s">
        <v>265</v>
      </c>
      <c r="D8" s="1">
        <v>63</v>
      </c>
      <c r="E8">
        <f>'Open Female'!F3</f>
        <v>106</v>
      </c>
      <c r="F8">
        <f t="shared" si="0"/>
        <v>0</v>
      </c>
      <c r="G8">
        <f>'Open Female'!I3</f>
        <v>141.7706782886678</v>
      </c>
      <c r="H8">
        <f>'Open Female'!J2</f>
        <v>0</v>
      </c>
    </row>
    <row r="9" spans="1:8">
      <c r="A9" s="45" t="s">
        <v>26</v>
      </c>
      <c r="B9" t="s">
        <v>268</v>
      </c>
      <c r="C9" t="s">
        <v>260</v>
      </c>
      <c r="D9" s="1">
        <v>69</v>
      </c>
      <c r="E9">
        <f>'Junior Male'!F12</f>
        <v>170</v>
      </c>
      <c r="F9">
        <f t="shared" si="0"/>
        <v>0</v>
      </c>
      <c r="G9">
        <f>'Junior Male'!I12</f>
        <v>231.74651756515195</v>
      </c>
      <c r="H9">
        <f>'Junior Male'!J12</f>
        <v>0</v>
      </c>
    </row>
    <row r="10" spans="1:8">
      <c r="A10" t="s">
        <v>24</v>
      </c>
      <c r="B10" t="s">
        <v>268</v>
      </c>
      <c r="C10" t="s">
        <v>260</v>
      </c>
      <c r="D10" s="1">
        <v>94</v>
      </c>
      <c r="E10">
        <f>'Junior Male'!F4</f>
        <v>184</v>
      </c>
      <c r="F10">
        <f t="shared" si="0"/>
        <v>0</v>
      </c>
      <c r="G10">
        <f>'Junior Male'!I4</f>
        <v>214.52996580675338</v>
      </c>
      <c r="H10">
        <f>'Junior Male'!J4</f>
        <v>0</v>
      </c>
    </row>
    <row r="11" spans="1:8">
      <c r="A11" s="45" t="s">
        <v>211</v>
      </c>
      <c r="B11" t="s">
        <v>268</v>
      </c>
      <c r="C11" t="s">
        <v>260</v>
      </c>
      <c r="D11" s="1" t="s">
        <v>278</v>
      </c>
      <c r="E11">
        <f>'Junior Male'!F7</f>
        <v>208</v>
      </c>
      <c r="F11">
        <f t="shared" si="0"/>
        <v>0</v>
      </c>
      <c r="G11">
        <f>'Junior Male'!I7</f>
        <v>210.42230105823114</v>
      </c>
      <c r="H11">
        <f>'Junior Male'!J7</f>
        <v>0</v>
      </c>
    </row>
    <row r="12" spans="1:8">
      <c r="A12" t="s">
        <v>215</v>
      </c>
      <c r="B12" t="s">
        <v>268</v>
      </c>
      <c r="C12" t="s">
        <v>260</v>
      </c>
      <c r="D12" s="1">
        <v>94</v>
      </c>
      <c r="E12">
        <f>'Junior Male'!F11</f>
        <v>142</v>
      </c>
      <c r="F12">
        <f t="shared" si="0"/>
        <v>0</v>
      </c>
      <c r="G12">
        <f>'Junior Male'!I11</f>
        <v>167.23093016939703</v>
      </c>
      <c r="H12">
        <f>'Junior Male'!J11</f>
        <v>0</v>
      </c>
    </row>
    <row r="13" spans="1:8">
      <c r="A13" s="4" t="s">
        <v>141</v>
      </c>
      <c r="B13" t="s">
        <v>268</v>
      </c>
      <c r="C13" t="s">
        <v>265</v>
      </c>
      <c r="D13" s="1">
        <v>105</v>
      </c>
      <c r="E13">
        <f>'Open Male'!F33</f>
        <v>0</v>
      </c>
      <c r="F13">
        <f t="shared" si="0"/>
        <v>0</v>
      </c>
      <c r="G13" t="e">
        <f>'Open Male'!I33</f>
        <v>#NUM!</v>
      </c>
      <c r="H13">
        <f>'Open Male'!J33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H27"/>
  <sheetViews>
    <sheetView workbookViewId="0">
      <selection activeCell="A11" sqref="A11"/>
    </sheetView>
  </sheetViews>
  <sheetFormatPr baseColWidth="10" defaultColWidth="8.83203125" defaultRowHeight="15" x14ac:dyDescent="0"/>
  <cols>
    <col min="1" max="1" width="15.83203125" bestFit="1" customWidth="1"/>
    <col min="2" max="2" width="6.6640625" bestFit="1" customWidth="1"/>
    <col min="3" max="4" width="10.6640625" bestFit="1" customWidth="1"/>
    <col min="5" max="5" width="4.6640625" bestFit="1" customWidth="1"/>
    <col min="6" max="6" width="5.6640625" bestFit="1" customWidth="1"/>
    <col min="7" max="7" width="13.33203125" bestFit="1" customWidth="1"/>
    <col min="8" max="8" width="8.83203125" style="1"/>
  </cols>
  <sheetData>
    <row r="1" spans="1:8">
      <c r="A1" s="21" t="s">
        <v>18</v>
      </c>
      <c r="B1" s="21" t="s">
        <v>2</v>
      </c>
      <c r="C1" s="21" t="s">
        <v>254</v>
      </c>
      <c r="D1" s="21" t="s">
        <v>255</v>
      </c>
      <c r="E1" s="21" t="s">
        <v>4</v>
      </c>
      <c r="F1" s="21" t="s">
        <v>257</v>
      </c>
      <c r="G1" s="21" t="s">
        <v>258</v>
      </c>
      <c r="H1" s="27" t="s">
        <v>256</v>
      </c>
    </row>
    <row r="2" spans="1:8">
      <c r="A2" s="21" t="s">
        <v>279</v>
      </c>
      <c r="B2" s="22" t="s">
        <v>268</v>
      </c>
      <c r="C2" s="22" t="s">
        <v>260</v>
      </c>
      <c r="D2" s="22">
        <v>77</v>
      </c>
      <c r="E2" s="29">
        <f>'Junior Male'!F2</f>
        <v>226</v>
      </c>
      <c r="F2" s="29">
        <f>IF(H2=1,12,IF(H2=2,9,IF(H2=3,8,IF(H2=4,7,IF(H2=5,6,IF(H2=6,5,IF(H2=7,4,IF(H2=8,3,IF(H2=9,2,IF(H2=10,1,0))))))))))</f>
        <v>0</v>
      </c>
      <c r="G2" s="20">
        <f>'Junior Male'!I2</f>
        <v>285.86731989351318</v>
      </c>
      <c r="H2" s="29">
        <f>'Junior Male'!J2</f>
        <v>0</v>
      </c>
    </row>
    <row r="3" spans="1:8">
      <c r="A3" s="21" t="s">
        <v>129</v>
      </c>
      <c r="B3" s="22" t="s">
        <v>268</v>
      </c>
      <c r="C3" s="22" t="s">
        <v>265</v>
      </c>
      <c r="D3" s="22">
        <v>85</v>
      </c>
      <c r="E3" s="29">
        <f>'Open Male'!F18</f>
        <v>0</v>
      </c>
      <c r="F3" s="29">
        <f t="shared" ref="F3:F27" si="0">IF(H3=1,12,IF(H3=2,9,IF(H3=3,8,IF(H3=4,7,IF(H3=5,6,IF(H3=6,5,IF(H3=7,4,IF(H3=8,3,IF(H3=9,2,IF(H3=10,1,0))))))))))</f>
        <v>0</v>
      </c>
      <c r="G3" s="20" t="e">
        <f>'Open Male'!I18</f>
        <v>#NUM!</v>
      </c>
      <c r="H3" s="29">
        <f>'Open Male'!J18</f>
        <v>0</v>
      </c>
    </row>
    <row r="4" spans="1:8">
      <c r="A4" s="21" t="s">
        <v>227</v>
      </c>
      <c r="B4" s="22" t="s">
        <v>268</v>
      </c>
      <c r="C4" s="22" t="s">
        <v>280</v>
      </c>
      <c r="D4" s="22">
        <v>35</v>
      </c>
      <c r="E4" s="29">
        <f>'Youth Male'!F4</f>
        <v>30</v>
      </c>
      <c r="F4" s="29">
        <f t="shared" si="0"/>
        <v>0</v>
      </c>
      <c r="G4" s="20">
        <f>'Youth Male'!I4</f>
        <v>73.268343821527452</v>
      </c>
      <c r="H4" s="29">
        <f>'Youth Male'!J4</f>
        <v>0</v>
      </c>
    </row>
    <row r="5" spans="1:8">
      <c r="A5" s="21" t="s">
        <v>229</v>
      </c>
      <c r="B5" s="22" t="s">
        <v>268</v>
      </c>
      <c r="C5" s="22" t="s">
        <v>280</v>
      </c>
      <c r="D5" s="22">
        <v>35</v>
      </c>
      <c r="E5" s="29">
        <f>'Youth Male'!F7</f>
        <v>33</v>
      </c>
      <c r="F5" s="29">
        <f t="shared" si="0"/>
        <v>0</v>
      </c>
      <c r="G5" s="20">
        <f>'Youth Male'!I7</f>
        <v>70.435710413231646</v>
      </c>
      <c r="H5" s="29">
        <f>'Youth Male'!J7</f>
        <v>0</v>
      </c>
    </row>
    <row r="6" spans="1:8">
      <c r="A6" s="46" t="s">
        <v>281</v>
      </c>
      <c r="B6" s="22" t="s">
        <v>268</v>
      </c>
      <c r="C6" s="22" t="s">
        <v>280</v>
      </c>
      <c r="D6" s="22">
        <v>44</v>
      </c>
      <c r="E6" s="29">
        <f>'Youth Male'!F15</f>
        <v>74</v>
      </c>
      <c r="F6" s="29">
        <f t="shared" si="0"/>
        <v>0</v>
      </c>
      <c r="G6" s="20">
        <f>'Youth Male'!I15</f>
        <v>144.87459755998563</v>
      </c>
      <c r="H6" s="29">
        <f>'Youth Male'!J15</f>
        <v>0</v>
      </c>
    </row>
    <row r="7" spans="1:8">
      <c r="A7" s="47" t="s">
        <v>233</v>
      </c>
      <c r="B7" s="22" t="s">
        <v>268</v>
      </c>
      <c r="C7" s="22" t="s">
        <v>280</v>
      </c>
      <c r="D7" s="22">
        <v>44</v>
      </c>
      <c r="E7" s="29">
        <f>'Youth Male'!F12</f>
        <v>77</v>
      </c>
      <c r="F7" s="29">
        <f t="shared" si="0"/>
        <v>0</v>
      </c>
      <c r="G7" s="20">
        <f>'Youth Male'!I12</f>
        <v>140.14733437382276</v>
      </c>
      <c r="H7" s="29">
        <f>'Youth Male'!J12</f>
        <v>0</v>
      </c>
    </row>
    <row r="8" spans="1:8">
      <c r="A8" s="47" t="s">
        <v>236</v>
      </c>
      <c r="B8" s="22" t="s">
        <v>268</v>
      </c>
      <c r="C8" s="22" t="s">
        <v>280</v>
      </c>
      <c r="D8" s="22">
        <v>44</v>
      </c>
      <c r="E8" s="29">
        <f>'Youth Male'!F16</f>
        <v>68</v>
      </c>
      <c r="F8" s="29">
        <f t="shared" si="0"/>
        <v>0</v>
      </c>
      <c r="G8" s="20">
        <f>'Youth Male'!I16</f>
        <v>126.75998532883331</v>
      </c>
      <c r="H8" s="29">
        <f>'Youth Male'!J16</f>
        <v>0</v>
      </c>
    </row>
    <row r="9" spans="1:8">
      <c r="A9" s="47" t="s">
        <v>232</v>
      </c>
      <c r="B9" s="22" t="s">
        <v>268</v>
      </c>
      <c r="C9" s="22" t="s">
        <v>280</v>
      </c>
      <c r="D9" s="22">
        <v>50</v>
      </c>
      <c r="E9" s="29">
        <f>'Youth Male'!F11</f>
        <v>51</v>
      </c>
      <c r="F9" s="29">
        <f t="shared" si="0"/>
        <v>0</v>
      </c>
      <c r="G9" s="20">
        <f>'Youth Male'!I11</f>
        <v>88.767654580254316</v>
      </c>
      <c r="H9" s="29">
        <f>'Youth Male'!J11</f>
        <v>0</v>
      </c>
    </row>
    <row r="10" spans="1:8">
      <c r="A10" s="47" t="s">
        <v>231</v>
      </c>
      <c r="B10" s="22" t="s">
        <v>268</v>
      </c>
      <c r="C10" s="22" t="s">
        <v>280</v>
      </c>
      <c r="D10" s="22">
        <v>56</v>
      </c>
      <c r="E10" s="29">
        <f>'Youth Male'!F10</f>
        <v>33</v>
      </c>
      <c r="F10" s="29">
        <f t="shared" si="0"/>
        <v>0</v>
      </c>
      <c r="G10" s="20">
        <f>'Youth Male'!I10</f>
        <v>53.17800061210378</v>
      </c>
      <c r="H10" s="29">
        <f>'Youth Male'!J10</f>
        <v>0</v>
      </c>
    </row>
    <row r="11" spans="1:8">
      <c r="A11" s="46" t="s">
        <v>237</v>
      </c>
      <c r="B11" s="22" t="s">
        <v>268</v>
      </c>
      <c r="C11" s="22" t="s">
        <v>280</v>
      </c>
      <c r="D11" s="22">
        <v>62</v>
      </c>
      <c r="E11" s="29">
        <f>'Youth Male'!F17</f>
        <v>99</v>
      </c>
      <c r="F11" s="29">
        <f t="shared" si="0"/>
        <v>0</v>
      </c>
      <c r="G11" s="20">
        <f>'Youth Male'!I17</f>
        <v>134.82798354050786</v>
      </c>
      <c r="H11" s="29">
        <f>'Youth Male'!J17</f>
        <v>0</v>
      </c>
    </row>
    <row r="12" spans="1:8">
      <c r="A12" s="47" t="s">
        <v>282</v>
      </c>
      <c r="B12" s="22" t="s">
        <v>268</v>
      </c>
      <c r="C12" s="22" t="s">
        <v>280</v>
      </c>
      <c r="D12" s="22" t="s">
        <v>283</v>
      </c>
      <c r="E12" s="29">
        <f>'Youth Male'!F9</f>
        <v>87</v>
      </c>
      <c r="F12" s="29">
        <f t="shared" si="0"/>
        <v>0</v>
      </c>
      <c r="G12" s="20">
        <f>'Youth Male'!I9</f>
        <v>104.15092031667216</v>
      </c>
      <c r="H12" s="29">
        <f>'Youth Male'!J9</f>
        <v>0</v>
      </c>
    </row>
    <row r="13" spans="1:8">
      <c r="A13" s="47" t="s">
        <v>230</v>
      </c>
      <c r="B13" s="22" t="s">
        <v>268</v>
      </c>
      <c r="C13" s="22" t="s">
        <v>280</v>
      </c>
      <c r="D13" s="22" t="s">
        <v>283</v>
      </c>
      <c r="E13" s="29">
        <f>'Youth Male'!F8</f>
        <v>0</v>
      </c>
      <c r="F13" s="29">
        <f t="shared" si="0"/>
        <v>0</v>
      </c>
      <c r="G13" s="20" t="e">
        <f>'Youth Male'!I8</f>
        <v>#NUM!</v>
      </c>
      <c r="H13" s="29">
        <f>'Youth Male'!J8</f>
        <v>0</v>
      </c>
    </row>
    <row r="14" spans="1:8">
      <c r="A14" s="46" t="s">
        <v>284</v>
      </c>
      <c r="B14" s="22" t="s">
        <v>268</v>
      </c>
      <c r="C14" s="22" t="s">
        <v>285</v>
      </c>
      <c r="D14" s="22">
        <v>56</v>
      </c>
      <c r="E14" s="29">
        <f>'Youth Male'!F18</f>
        <v>122</v>
      </c>
      <c r="F14" s="29">
        <f t="shared" si="0"/>
        <v>0</v>
      </c>
      <c r="G14" s="20">
        <f>'Youth Male'!I18</f>
        <v>169.31574266704209</v>
      </c>
      <c r="H14" s="29">
        <f>'Youth Male'!J18</f>
        <v>0</v>
      </c>
    </row>
    <row r="15" spans="1:8">
      <c r="A15" s="47" t="s">
        <v>286</v>
      </c>
      <c r="B15" s="22" t="s">
        <v>268</v>
      </c>
      <c r="C15" s="22" t="s">
        <v>285</v>
      </c>
      <c r="D15" s="22">
        <v>62</v>
      </c>
      <c r="E15" s="29">
        <f>'Youth Male'!F24</f>
        <v>0</v>
      </c>
      <c r="F15" s="29">
        <f t="shared" si="0"/>
        <v>0</v>
      </c>
      <c r="G15" s="20" t="e">
        <f>'Youth Male'!I24</f>
        <v>#NUM!</v>
      </c>
      <c r="H15" s="29">
        <f>'Youth Male'!J24</f>
        <v>0</v>
      </c>
    </row>
    <row r="16" spans="1:8">
      <c r="A16" s="47" t="s">
        <v>287</v>
      </c>
      <c r="B16" s="22" t="s">
        <v>268</v>
      </c>
      <c r="C16" s="22" t="s">
        <v>285</v>
      </c>
      <c r="D16" s="22">
        <v>62</v>
      </c>
      <c r="E16" s="29">
        <f>'Youth Male'!F20</f>
        <v>100</v>
      </c>
      <c r="F16" s="29">
        <f t="shared" si="0"/>
        <v>0</v>
      </c>
      <c r="G16" s="20">
        <f>'Youth Male'!I20</f>
        <v>135.92825951885027</v>
      </c>
      <c r="H16" s="29">
        <f>'Youth Male'!J20</f>
        <v>0</v>
      </c>
    </row>
    <row r="17" spans="1:8">
      <c r="A17" s="47" t="s">
        <v>10</v>
      </c>
      <c r="B17" s="22" t="s">
        <v>268</v>
      </c>
      <c r="C17" s="22" t="s">
        <v>285</v>
      </c>
      <c r="D17" s="22">
        <v>69</v>
      </c>
      <c r="E17" s="29">
        <f>'Youth Male'!F25</f>
        <v>122</v>
      </c>
      <c r="F17" s="29">
        <f t="shared" si="0"/>
        <v>0</v>
      </c>
      <c r="G17">
        <f>'Youth Male'!I25</f>
        <v>169.31574266704209</v>
      </c>
      <c r="H17" s="29">
        <f>'Youth Male'!J25</f>
        <v>0</v>
      </c>
    </row>
    <row r="18" spans="1:8">
      <c r="A18" s="47" t="s">
        <v>288</v>
      </c>
      <c r="B18" s="22" t="s">
        <v>268</v>
      </c>
      <c r="C18" s="22" t="s">
        <v>285</v>
      </c>
      <c r="D18" s="22">
        <v>69</v>
      </c>
      <c r="E18" s="29">
        <f>'Youth Male'!F19</f>
        <v>126</v>
      </c>
      <c r="F18" s="29">
        <f t="shared" si="0"/>
        <v>0</v>
      </c>
      <c r="G18">
        <f>'Youth Male'!I19</f>
        <v>182.01739947647857</v>
      </c>
      <c r="H18" s="29">
        <f>'Youth Male'!J19</f>
        <v>0</v>
      </c>
    </row>
    <row r="19" spans="1:8">
      <c r="A19" s="47" t="s">
        <v>243</v>
      </c>
      <c r="B19" s="22" t="s">
        <v>268</v>
      </c>
      <c r="C19" s="22" t="s">
        <v>285</v>
      </c>
      <c r="D19" s="22">
        <v>85</v>
      </c>
      <c r="E19" s="29">
        <f>'Youth Male'!F26</f>
        <v>104</v>
      </c>
      <c r="F19" s="29">
        <f t="shared" si="0"/>
        <v>0</v>
      </c>
      <c r="G19">
        <f>'Youth Male'!I26</f>
        <v>124.6492400221195</v>
      </c>
      <c r="H19" s="29">
        <f>'Youth Male'!J26</f>
        <v>0</v>
      </c>
    </row>
    <row r="20" spans="1:8">
      <c r="A20" s="46" t="s">
        <v>247</v>
      </c>
      <c r="B20" s="22" t="s">
        <v>268</v>
      </c>
      <c r="C20" s="22" t="s">
        <v>267</v>
      </c>
      <c r="D20" s="22">
        <v>56</v>
      </c>
      <c r="E20" s="29">
        <f>'Youth Male'!F34</f>
        <v>140</v>
      </c>
      <c r="F20" s="29">
        <f t="shared" si="0"/>
        <v>0</v>
      </c>
      <c r="G20">
        <f>'Youth Male'!I34</f>
        <v>220.99985797301903</v>
      </c>
      <c r="H20" s="29">
        <f>'Youth Male'!J34</f>
        <v>0</v>
      </c>
    </row>
    <row r="21" spans="1:8">
      <c r="A21" s="47" t="s">
        <v>289</v>
      </c>
      <c r="B21" s="22" t="s">
        <v>268</v>
      </c>
      <c r="C21" s="22" t="s">
        <v>267</v>
      </c>
      <c r="D21" s="22">
        <v>56</v>
      </c>
      <c r="E21" s="29">
        <f>'Youth Male'!F37</f>
        <v>104</v>
      </c>
      <c r="F21" s="29">
        <f t="shared" si="0"/>
        <v>0</v>
      </c>
      <c r="G21">
        <f>'Youth Male'!I37</f>
        <v>159.88353791987291</v>
      </c>
      <c r="H21" s="29">
        <f>'Youth Male'!J37</f>
        <v>0</v>
      </c>
    </row>
    <row r="22" spans="1:8">
      <c r="A22" s="47" t="s">
        <v>245</v>
      </c>
      <c r="B22" s="22" t="s">
        <v>268</v>
      </c>
      <c r="C22" s="22" t="s">
        <v>267</v>
      </c>
      <c r="D22" s="22">
        <v>62</v>
      </c>
      <c r="E22" s="29">
        <f>'Youth Male'!F32</f>
        <v>75</v>
      </c>
      <c r="F22" s="29">
        <f t="shared" si="0"/>
        <v>0</v>
      </c>
      <c r="G22">
        <f>'Youth Male'!I32</f>
        <v>113.63244948120108</v>
      </c>
      <c r="H22" s="29">
        <f>'Youth Male'!J32</f>
        <v>0</v>
      </c>
    </row>
    <row r="23" spans="1:8">
      <c r="A23" s="46" t="s">
        <v>290</v>
      </c>
      <c r="B23" s="22" t="s">
        <v>268</v>
      </c>
      <c r="C23" s="22" t="s">
        <v>267</v>
      </c>
      <c r="D23" s="22">
        <v>69</v>
      </c>
      <c r="E23" s="29">
        <f>'Youth Male'!F29</f>
        <v>141</v>
      </c>
      <c r="F23" s="29">
        <f t="shared" si="0"/>
        <v>0</v>
      </c>
      <c r="G23">
        <f>'Youth Male'!I29</f>
        <v>201.39884286264757</v>
      </c>
      <c r="H23" s="29">
        <f>'Youth Male'!J29</f>
        <v>0</v>
      </c>
    </row>
    <row r="24" spans="1:8">
      <c r="A24" s="46" t="s">
        <v>291</v>
      </c>
      <c r="B24" s="22" t="s">
        <v>268</v>
      </c>
      <c r="C24" s="22" t="s">
        <v>267</v>
      </c>
      <c r="D24" s="22">
        <v>77</v>
      </c>
      <c r="E24" s="29">
        <f>'Youth Male'!F31</f>
        <v>160</v>
      </c>
      <c r="F24" s="29">
        <f t="shared" si="0"/>
        <v>0</v>
      </c>
      <c r="G24">
        <f>'Youth Male'!I31</f>
        <v>207.84754943648281</v>
      </c>
      <c r="H24" s="29">
        <f>'Youth Male'!J31</f>
        <v>0</v>
      </c>
    </row>
    <row r="25" spans="1:8">
      <c r="A25" s="47" t="s">
        <v>292</v>
      </c>
      <c r="B25" s="22" t="s">
        <v>268</v>
      </c>
      <c r="C25" s="22" t="s">
        <v>267</v>
      </c>
      <c r="D25" s="22">
        <v>77</v>
      </c>
      <c r="E25" s="29">
        <f>'Youth Male'!F36</f>
        <v>144</v>
      </c>
      <c r="F25" s="29">
        <f t="shared" si="0"/>
        <v>0</v>
      </c>
      <c r="G25">
        <f>'Youth Male'!I36</f>
        <v>191.27058045789792</v>
      </c>
      <c r="H25" s="29">
        <f>'Youth Male'!J36</f>
        <v>0</v>
      </c>
    </row>
    <row r="26" spans="1:8">
      <c r="A26" s="47" t="s">
        <v>293</v>
      </c>
      <c r="B26" s="22" t="s">
        <v>268</v>
      </c>
      <c r="C26" s="22" t="s">
        <v>267</v>
      </c>
      <c r="D26" s="22">
        <v>77</v>
      </c>
      <c r="E26" s="29">
        <f>'Youth Male'!F30</f>
        <v>0</v>
      </c>
      <c r="F26" s="29">
        <f t="shared" si="0"/>
        <v>0</v>
      </c>
      <c r="G26" t="e">
        <f>'Youth Male'!I30</f>
        <v>#NUM!</v>
      </c>
      <c r="H26" s="29">
        <f>'Youth Male'!J30</f>
        <v>0</v>
      </c>
    </row>
    <row r="27" spans="1:8">
      <c r="A27" s="46" t="s">
        <v>294</v>
      </c>
      <c r="B27" s="22" t="s">
        <v>268</v>
      </c>
      <c r="C27" s="22" t="s">
        <v>267</v>
      </c>
      <c r="D27" s="22">
        <v>94</v>
      </c>
      <c r="E27" s="29">
        <f>'Youth Male'!F40</f>
        <v>220</v>
      </c>
      <c r="F27" s="29">
        <f t="shared" si="0"/>
        <v>0</v>
      </c>
      <c r="G27">
        <f>'Youth Male'!I40</f>
        <v>252.85471322620188</v>
      </c>
      <c r="H27" s="29">
        <f>'Youth Male'!J40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I37"/>
  <sheetViews>
    <sheetView workbookViewId="0">
      <selection activeCell="I30" sqref="I30"/>
    </sheetView>
  </sheetViews>
  <sheetFormatPr baseColWidth="10" defaultColWidth="8.83203125" defaultRowHeight="15" x14ac:dyDescent="0"/>
  <cols>
    <col min="1" max="1" width="17.1640625" style="2" bestFit="1" customWidth="1"/>
    <col min="2" max="2" width="6.6640625" style="2" bestFit="1" customWidth="1"/>
    <col min="3" max="3" width="11.5" style="2" bestFit="1" customWidth="1"/>
    <col min="4" max="4" width="10.6640625" style="2" bestFit="1" customWidth="1"/>
    <col min="5" max="5" width="4.6640625" style="2" bestFit="1" customWidth="1"/>
    <col min="6" max="6" width="5.6640625" style="1" bestFit="1" customWidth="1"/>
    <col min="7" max="7" width="13.33203125" style="2" bestFit="1" customWidth="1"/>
    <col min="8" max="16384" width="8.83203125" style="2"/>
  </cols>
  <sheetData>
    <row r="1" spans="1:8">
      <c r="A1" s="27" t="s">
        <v>18</v>
      </c>
      <c r="B1" s="27" t="s">
        <v>2</v>
      </c>
      <c r="C1" s="27" t="s">
        <v>254</v>
      </c>
      <c r="D1" s="27" t="s">
        <v>255</v>
      </c>
      <c r="E1" s="27" t="s">
        <v>4</v>
      </c>
      <c r="F1" s="27" t="s">
        <v>257</v>
      </c>
      <c r="G1" s="27" t="s">
        <v>258</v>
      </c>
      <c r="H1" s="27" t="s">
        <v>256</v>
      </c>
    </row>
    <row r="2" spans="1:8">
      <c r="A2" s="27" t="s">
        <v>252</v>
      </c>
      <c r="B2" s="27" t="s">
        <v>268</v>
      </c>
      <c r="C2" s="27" t="s">
        <v>267</v>
      </c>
      <c r="D2" s="27" t="s">
        <v>278</v>
      </c>
      <c r="E2" s="32">
        <f>'Youth Male'!F42</f>
        <v>0</v>
      </c>
      <c r="F2" s="32">
        <f>IF(H2=1,12,IF(H2=2,9,IF(H2=3,8,IF(H2=4,7,IF(H2=5,6,IF(H2=6,5,IF(H2=7,4,IF(H2=8,3,IF(H2=9,2,IF(H2=10,1,0))))))))))</f>
        <v>0</v>
      </c>
      <c r="G2" s="2">
        <f>'Youth Male'!I42</f>
        <v>0</v>
      </c>
      <c r="H2" s="32">
        <f>'Youth Male'!J42</f>
        <v>0</v>
      </c>
    </row>
    <row r="3" spans="1:8">
      <c r="A3" s="27" t="s">
        <v>226</v>
      </c>
      <c r="B3" s="27" t="s">
        <v>268</v>
      </c>
      <c r="C3" s="27" t="s">
        <v>280</v>
      </c>
      <c r="D3" s="27">
        <v>56</v>
      </c>
      <c r="E3" s="32">
        <f>'Youth Male'!F3</f>
        <v>37</v>
      </c>
      <c r="F3" s="32">
        <f>IF(H3=1,12,IF(H3=2,9,IF(H3=3,8,IF(H3=4,7,IF(H3=5,6,IF(H3=6,5,IF(H3=7,4,IF(H3=8,3,IF(H3=9,2,IF(H3=10,1,0))))))))))</f>
        <v>0</v>
      </c>
      <c r="G3" s="2">
        <f>'Youth Male'!I3</f>
        <v>65.218485943029975</v>
      </c>
      <c r="H3" s="32">
        <f>'Youth Male'!J3</f>
        <v>0</v>
      </c>
    </row>
    <row r="4" spans="1:8">
      <c r="A4" s="43" t="s">
        <v>221</v>
      </c>
      <c r="B4" s="43" t="s">
        <v>259</v>
      </c>
      <c r="C4" s="27" t="s">
        <v>285</v>
      </c>
      <c r="D4" s="27">
        <v>58</v>
      </c>
      <c r="E4" s="32">
        <f>'Youth Female'!F5</f>
        <v>53</v>
      </c>
      <c r="F4" s="32">
        <f>IF(H4=1,12,IF(H4=2,9,IF(H4=3,8,IF(H4=4,7,IF(H4=5,6,IF(H4=6,5,IF(H4=7,4,IF(H4=8,3,IF(H4=9,2,IF(H4=10,1,0))))))))))</f>
        <v>0</v>
      </c>
      <c r="G4" s="32">
        <f>'Youth Female'!I5</f>
        <v>77.544708602543395</v>
      </c>
      <c r="H4" s="32">
        <f>'Youth Female'!J5</f>
        <v>0</v>
      </c>
    </row>
    <row r="5" spans="1:8">
      <c r="A5" s="43" t="s">
        <v>219</v>
      </c>
      <c r="B5" s="43" t="s">
        <v>259</v>
      </c>
      <c r="C5" s="27" t="s">
        <v>280</v>
      </c>
      <c r="D5" s="27">
        <v>53</v>
      </c>
      <c r="E5" s="32">
        <f>'Youth Female'!F3</f>
        <v>80</v>
      </c>
      <c r="F5" s="32">
        <f>IF(H5=1,12,IF(H5=2,9,IF(H5=3,8,IF(H5=4,7,IF(H5=5,6,IF(H5=6,5,IF(H5=7,4,IF(H5=8,3,IF(H5=9,2,IF(H5=10,1,0))))))))))</f>
        <v>0</v>
      </c>
      <c r="G5" s="32">
        <f>'Youth Female'!I3</f>
        <v>117.21264052602612</v>
      </c>
      <c r="H5" s="32">
        <f>'Youth Female'!J3</f>
        <v>0</v>
      </c>
    </row>
    <row r="6" spans="1:8">
      <c r="A6" s="27" t="s">
        <v>23</v>
      </c>
      <c r="B6" s="27" t="s">
        <v>268</v>
      </c>
      <c r="C6" s="27" t="s">
        <v>280</v>
      </c>
      <c r="D6" s="27" t="s">
        <v>283</v>
      </c>
      <c r="E6" s="32">
        <f>'Youth Male'!F14</f>
        <v>105</v>
      </c>
      <c r="F6" s="32">
        <f>IF(H6=1,12,IF(H6=2,9,IF(H6=3,8,IF(H6=4,7,IF(H6=5,6,IF(H6=6,5,IF(H6=7,4,IF(H6=8,3,IF(H6=9,2,IF(H6=10,1,0))))))))))</f>
        <v>0</v>
      </c>
      <c r="G6" s="2">
        <f>'Youth Male'!I14</f>
        <v>131.27558089811299</v>
      </c>
      <c r="H6" s="32">
        <f>'Youth Male'!J14</f>
        <v>0</v>
      </c>
    </row>
    <row r="7" spans="1:8">
      <c r="A7" s="27" t="s">
        <v>234</v>
      </c>
      <c r="B7" s="27" t="s">
        <v>268</v>
      </c>
      <c r="C7" s="27" t="s">
        <v>280</v>
      </c>
      <c r="D7" s="27">
        <v>50</v>
      </c>
      <c r="E7" s="32">
        <f>'Youth Male'!F13</f>
        <v>77</v>
      </c>
      <c r="F7" s="32">
        <f>IF(H7=1,12,IF(H7=2,9,IF(H7=3,8,IF(H7=4,7,IF(H7=5,6,IF(H7=6,5,IF(H7=7,4,IF(H7=8,3,IF(H7=9,2,IF(H7=10,1,0))))))))))</f>
        <v>0</v>
      </c>
      <c r="G7" s="2">
        <f>'Youth Male'!I13</f>
        <v>134.26110407454152</v>
      </c>
      <c r="H7" s="32">
        <f>'Youth Male'!J13</f>
        <v>0</v>
      </c>
    </row>
    <row r="8" spans="1:8">
      <c r="A8" s="43" t="s">
        <v>296</v>
      </c>
      <c r="B8" s="43" t="s">
        <v>259</v>
      </c>
      <c r="C8" s="27" t="s">
        <v>265</v>
      </c>
      <c r="D8" s="27">
        <v>48</v>
      </c>
      <c r="E8" s="32">
        <f>'Open Female'!F33</f>
        <v>94</v>
      </c>
      <c r="F8" s="32">
        <f>IF(H8=1,12,IF(H8=2,9,IF(H8=3,8,IF(H8=4,7,IF(H8=5,6,IF(H8=6,5,IF(H8=7,4,IF(H8=8,3,IF(H8=9,2,IF(H8=10,1,0))))))))))</f>
        <v>0</v>
      </c>
      <c r="G8" s="32">
        <f>'Open Female'!I33</f>
        <v>159.48966676898866</v>
      </c>
      <c r="H8" s="32">
        <f>'Open Female'!J33</f>
        <v>0</v>
      </c>
    </row>
    <row r="9" spans="1:8">
      <c r="A9" s="27" t="s">
        <v>246</v>
      </c>
      <c r="B9" s="27" t="s">
        <v>268</v>
      </c>
      <c r="C9" s="27" t="s">
        <v>267</v>
      </c>
      <c r="D9" s="27">
        <v>105</v>
      </c>
      <c r="E9" s="32">
        <f>'Youth Male'!F33</f>
        <v>146</v>
      </c>
      <c r="F9" s="32">
        <f>IF(H9=1,12,IF(H9=2,9,IF(H9=3,8,IF(H9=4,7,IF(H9=5,6,IF(H9=6,5,IF(H9=7,4,IF(H9=8,3,IF(H9=9,2,IF(H9=10,1,0))))))))))</f>
        <v>0</v>
      </c>
      <c r="G9" s="2">
        <f>'Youth Male'!I33</f>
        <v>161.05742034693043</v>
      </c>
      <c r="H9" s="32">
        <f>'Youth Male'!J33</f>
        <v>0</v>
      </c>
    </row>
    <row r="10" spans="1:8">
      <c r="A10" s="43" t="s">
        <v>200</v>
      </c>
      <c r="B10" s="43" t="s">
        <v>259</v>
      </c>
      <c r="C10" s="27" t="s">
        <v>265</v>
      </c>
      <c r="D10" s="27">
        <v>58</v>
      </c>
      <c r="E10" s="32">
        <f>'Open Female'!F34</f>
        <v>117</v>
      </c>
      <c r="F10" s="32">
        <f>IF(H10=1,12,IF(H10=2,9,IF(H10=3,8,IF(H10=4,7,IF(H10=5,6,IF(H10=6,5,IF(H10=7,4,IF(H10=8,3,IF(H10=9,2,IF(H10=10,1,0))))))))))</f>
        <v>0</v>
      </c>
      <c r="G10" s="32">
        <f>'Open Female'!I34</f>
        <v>174.31361018654499</v>
      </c>
      <c r="H10" s="32">
        <f>'Open Female'!J34</f>
        <v>0</v>
      </c>
    </row>
    <row r="11" spans="1:8">
      <c r="A11" s="43" t="s">
        <v>90</v>
      </c>
      <c r="B11" s="43" t="s">
        <v>259</v>
      </c>
      <c r="C11" s="27" t="s">
        <v>295</v>
      </c>
      <c r="D11" s="27">
        <v>63</v>
      </c>
      <c r="E11" s="32">
        <f>'Master Female'!F19</f>
        <v>129</v>
      </c>
      <c r="F11" s="32">
        <f>IF(H11=1,12,IF(H11=2,9,IF(H11=3,8,IF(H11=4,7,IF(H11=5,6,IF(H11=6,5,IF(H11=7,4,IF(H11=8,3,IF(H11=9,2,IF(H11=10,1,0))))))))))</f>
        <v>0</v>
      </c>
      <c r="G11" s="32">
        <f>'Master Female'!I19</f>
        <v>215.47359025002712</v>
      </c>
      <c r="H11" s="32">
        <f>'Master Female'!J19</f>
        <v>0</v>
      </c>
    </row>
    <row r="12" spans="1:8">
      <c r="A12" s="27" t="s">
        <v>209</v>
      </c>
      <c r="B12" s="27" t="s">
        <v>268</v>
      </c>
      <c r="C12" s="27" t="s">
        <v>260</v>
      </c>
      <c r="D12" s="27">
        <v>69</v>
      </c>
      <c r="E12" s="32">
        <f>'Junior Male'!F5</f>
        <v>162</v>
      </c>
      <c r="F12" s="32">
        <f>IF(H12=1,12,IF(H12=2,9,IF(H12=3,8,IF(H12=4,7,IF(H12=5,6,IF(H12=6,5,IF(H12=7,4,IF(H12=8,3,IF(H12=9,2,IF(H12=10,1,0))))))))))</f>
        <v>0</v>
      </c>
      <c r="G12" s="32">
        <f>'Junior Male'!I5</f>
        <v>219.78332229650144</v>
      </c>
      <c r="H12" s="32">
        <f>'Junior Male'!J5</f>
        <v>0</v>
      </c>
    </row>
    <row r="13" spans="1:8">
      <c r="A13" s="27" t="s">
        <v>251</v>
      </c>
      <c r="B13" s="27" t="s">
        <v>268</v>
      </c>
      <c r="C13" s="27" t="s">
        <v>267</v>
      </c>
      <c r="D13" s="27">
        <v>62</v>
      </c>
      <c r="E13" s="32">
        <f>'Youth Male'!F41</f>
        <v>158</v>
      </c>
      <c r="F13" s="32">
        <f>IF(H13=1,12,IF(H13=2,9,IF(H13=3,8,IF(H13=4,7,IF(H13=5,6,IF(H13=6,5,IF(H13=7,4,IF(H13=8,3,IF(H13=9,2,IF(H13=10,1,0))))))))))</f>
        <v>0</v>
      </c>
      <c r="G13" s="2">
        <f>'Youth Male'!I41</f>
        <v>230.64729954981411</v>
      </c>
      <c r="H13" s="32">
        <f>'Youth Male'!J41</f>
        <v>0</v>
      </c>
    </row>
    <row r="14" spans="1:8">
      <c r="A14" s="27" t="s">
        <v>78</v>
      </c>
      <c r="B14" s="27" t="s">
        <v>268</v>
      </c>
      <c r="C14" s="27" t="s">
        <v>265</v>
      </c>
      <c r="D14" s="27" t="s">
        <v>278</v>
      </c>
      <c r="E14" s="32">
        <f>'Open Male'!F28</f>
        <v>228</v>
      </c>
      <c r="F14" s="32">
        <f>IF(H14=1,12,IF(H14=2,9,IF(H14=3,8,IF(H14=4,7,IF(H14=5,6,IF(H14=6,5,IF(H14=7,4,IF(H14=8,3,IF(H14=9,2,IF(H14=10,1,0))))))))))</f>
        <v>0</v>
      </c>
      <c r="G14" s="2">
        <f>'Open Male'!I28</f>
        <v>237.42424568547628</v>
      </c>
      <c r="H14" s="32">
        <f>'Open Male'!J28</f>
        <v>0</v>
      </c>
    </row>
    <row r="15" spans="1:8">
      <c r="A15" s="27" t="s">
        <v>33</v>
      </c>
      <c r="B15" s="27" t="s">
        <v>268</v>
      </c>
      <c r="C15" s="27" t="s">
        <v>299</v>
      </c>
      <c r="D15" s="27" t="s">
        <v>278</v>
      </c>
      <c r="E15" s="32">
        <f>'Master Male'!F29</f>
        <v>170</v>
      </c>
      <c r="F15" s="32">
        <f>IF(H15=1,12,IF(H15=2,9,IF(H15=3,8,IF(H15=4,7,IF(H15=5,6,IF(H15=6,5,IF(H15=7,4,IF(H15=8,3,IF(H15=9,2,IF(H15=10,1,0))))))))))</f>
        <v>0</v>
      </c>
      <c r="G15" s="32">
        <f>'Master Male'!I29</f>
        <v>241.63072505893658</v>
      </c>
      <c r="H15" s="32">
        <f>'Master Male'!J29</f>
        <v>0</v>
      </c>
    </row>
    <row r="16" spans="1:8">
      <c r="A16" s="27" t="s">
        <v>298</v>
      </c>
      <c r="B16" s="27" t="s">
        <v>268</v>
      </c>
      <c r="C16" s="27" t="s">
        <v>299</v>
      </c>
      <c r="D16" s="27">
        <v>77</v>
      </c>
      <c r="E16" s="32">
        <f>'Master Male'!F31</f>
        <v>135</v>
      </c>
      <c r="F16" s="32">
        <f>IF(H16=1,12,IF(H16=2,9,IF(H16=3,8,IF(H16=4,7,IF(H16=5,6,IF(H16=6,5,IF(H16=7,4,IF(H16=8,3,IF(H16=9,2,IF(H16=10,1,0))))))))))</f>
        <v>0</v>
      </c>
      <c r="G16" s="32">
        <f>'Master Male'!I31</f>
        <v>243.80584498228717</v>
      </c>
      <c r="H16" s="32">
        <f>'Master Male'!J31</f>
        <v>0</v>
      </c>
    </row>
    <row r="17" spans="1:9">
      <c r="A17" s="27" t="s">
        <v>174</v>
      </c>
      <c r="B17" s="27" t="s">
        <v>268</v>
      </c>
      <c r="C17" s="27" t="s">
        <v>265</v>
      </c>
      <c r="D17" s="27" t="s">
        <v>278</v>
      </c>
      <c r="E17" s="32">
        <f>'Open Male'!F69</f>
        <v>234</v>
      </c>
      <c r="F17" s="32">
        <f>IF(H17=1,12,IF(H17=2,9,IF(H17=3,8,IF(H17=4,7,IF(H17=5,6,IF(H17=6,5,IF(H17=7,4,IF(H17=8,3,IF(H17=9,2,IF(H17=10,1,0))))))))))</f>
        <v>0</v>
      </c>
      <c r="G17" s="2">
        <f>'Open Male'!I69</f>
        <v>260.38195649844511</v>
      </c>
      <c r="H17" s="32">
        <f>'Open Male'!J69</f>
        <v>0</v>
      </c>
    </row>
    <row r="18" spans="1:9">
      <c r="A18" s="2" t="s">
        <v>312</v>
      </c>
      <c r="B18" s="2" t="s">
        <v>268</v>
      </c>
      <c r="C18" s="2" t="s">
        <v>265</v>
      </c>
      <c r="D18" s="2">
        <v>85</v>
      </c>
      <c r="E18" s="2">
        <f>'Open Male'!F82</f>
        <v>211</v>
      </c>
      <c r="F18" s="32">
        <f>IF(H18=1,12,IF(H18=2,9,IF(H18=3,8,IF(H18=4,7,IF(H18=5,6,IF(H18=6,5,IF(H18=7,4,IF(H18=8,3,IF(H18=9,2,IF(H18=10,1,0))))))))))</f>
        <v>0</v>
      </c>
      <c r="G18" s="2">
        <f>'Open Male'!I82</f>
        <v>260.88150322836367</v>
      </c>
      <c r="H18" s="2">
        <f>'Open Male'!J82</f>
        <v>0</v>
      </c>
    </row>
    <row r="19" spans="1:9">
      <c r="A19" s="27" t="s">
        <v>125</v>
      </c>
      <c r="B19" s="27" t="s">
        <v>268</v>
      </c>
      <c r="C19" s="27" t="s">
        <v>265</v>
      </c>
      <c r="D19" s="27">
        <v>77</v>
      </c>
      <c r="E19" s="32">
        <f>'Open Male'!F13</f>
        <v>207</v>
      </c>
      <c r="F19" s="32">
        <f>IF(H19=1,12,IF(H19=2,9,IF(H19=3,8,IF(H19=4,7,IF(H19=5,6,IF(H19=6,5,IF(H19=7,4,IF(H19=8,3,IF(H19=9,2,IF(H19=10,1,0))))))))))</f>
        <v>0</v>
      </c>
      <c r="G19" s="2">
        <f>'Open Male'!I13</f>
        <v>263.41852058372831</v>
      </c>
      <c r="H19" s="32">
        <f>'Open Male'!J13</f>
        <v>0</v>
      </c>
    </row>
    <row r="20" spans="1:9">
      <c r="A20" s="27" t="s">
        <v>216</v>
      </c>
      <c r="B20" s="27" t="s">
        <v>268</v>
      </c>
      <c r="C20" s="27" t="s">
        <v>260</v>
      </c>
      <c r="D20" s="27">
        <v>94</v>
      </c>
      <c r="E20" s="32">
        <f>'Junior Male'!F13</f>
        <v>241</v>
      </c>
      <c r="F20" s="32">
        <f>IF(H20=1,12,IF(H20=2,9,IF(H20=3,8,IF(H20=4,7,IF(H20=5,6,IF(H20=6,5,IF(H20=7,4,IF(H20=8,3,IF(H20=9,2,IF(H20=10,1,0))))))))))</f>
        <v>0</v>
      </c>
      <c r="G20" s="32">
        <f>'Junior Male'!I13</f>
        <v>283.514694370256</v>
      </c>
      <c r="H20" s="32">
        <f>'Junior Male'!J13</f>
        <v>0</v>
      </c>
    </row>
    <row r="21" spans="1:9">
      <c r="A21" s="27" t="s">
        <v>208</v>
      </c>
      <c r="B21" s="27" t="s">
        <v>268</v>
      </c>
      <c r="C21" s="27" t="s">
        <v>260</v>
      </c>
      <c r="D21" s="27">
        <v>77</v>
      </c>
      <c r="E21" s="32">
        <f>'Junior Male'!F2</f>
        <v>226</v>
      </c>
      <c r="F21" s="32">
        <f>IF(H21=1,12,IF(H21=2,9,IF(H21=3,8,IF(H21=4,7,IF(H21=5,6,IF(H21=6,5,IF(H21=7,4,IF(H21=8,3,IF(H21=9,2,IF(H21=10,1,0))))))))))</f>
        <v>0</v>
      </c>
      <c r="G21" s="32">
        <f>'Junior Male'!I2</f>
        <v>285.86731989351318</v>
      </c>
      <c r="H21" s="32">
        <f>'Junior Male'!J2</f>
        <v>0</v>
      </c>
    </row>
    <row r="22" spans="1:9">
      <c r="A22" s="2" t="s">
        <v>320</v>
      </c>
      <c r="B22" s="2" t="s">
        <v>268</v>
      </c>
      <c r="C22" s="2" t="s">
        <v>265</v>
      </c>
      <c r="D22" s="2">
        <v>105</v>
      </c>
      <c r="E22" s="2">
        <f>'Open Male'!F85</f>
        <v>260</v>
      </c>
      <c r="F22" s="32">
        <f>IF(H22=1,12,IF(H22=2,9,IF(H22=3,8,IF(H22=4,7,IF(H22=5,6,IF(H22=6,5,IF(H22=7,4,IF(H22=8,3,IF(H22=9,2,IF(H22=10,1,0))))))))))</f>
        <v>0</v>
      </c>
      <c r="G22" s="2">
        <f>'Open Male'!I85</f>
        <v>286.10025132752713</v>
      </c>
      <c r="H22" s="2">
        <f>'Open Male'!J85</f>
        <v>0</v>
      </c>
    </row>
    <row r="23" spans="1:9">
      <c r="A23" s="27" t="s">
        <v>68</v>
      </c>
      <c r="B23" s="27" t="s">
        <v>268</v>
      </c>
      <c r="C23" s="27" t="s">
        <v>265</v>
      </c>
      <c r="D23" s="27">
        <v>85</v>
      </c>
      <c r="E23" s="32">
        <f>'Open Male'!F16</f>
        <v>242</v>
      </c>
      <c r="F23" s="32">
        <f>IF(H23=1,12,IF(H23=2,9,IF(H23=3,8,IF(H23=4,7,IF(H23=5,6,IF(H23=6,5,IF(H23=7,4,IF(H23=8,3,IF(H23=9,2,IF(H23=10,1,0))))))))))</f>
        <v>0</v>
      </c>
      <c r="G23" s="2">
        <f>'Open Male'!I16</f>
        <v>292.51004155468706</v>
      </c>
      <c r="H23" s="32">
        <f>'Open Male'!J16</f>
        <v>0</v>
      </c>
    </row>
    <row r="24" spans="1:9">
      <c r="A24" s="27" t="s">
        <v>214</v>
      </c>
      <c r="B24" s="27" t="s">
        <v>268</v>
      </c>
      <c r="C24" s="27" t="s">
        <v>260</v>
      </c>
      <c r="D24" s="27">
        <v>85</v>
      </c>
      <c r="E24" s="32">
        <f>'Junior Male'!F10</f>
        <v>255</v>
      </c>
      <c r="F24" s="32">
        <f>IF(H24=1,12,IF(H24=2,9,IF(H24=3,8,IF(H24=4,7,IF(H24=5,6,IF(H24=6,5,IF(H24=7,4,IF(H24=8,3,IF(H24=9,2,IF(H24=10,1,0))))))))))</f>
        <v>0</v>
      </c>
      <c r="G24" s="32">
        <f>'Junior Male'!I10</f>
        <v>295.95474405163549</v>
      </c>
      <c r="H24" s="32">
        <f>'Junior Male'!J10</f>
        <v>0</v>
      </c>
    </row>
    <row r="25" spans="1:9">
      <c r="A25" s="2" t="s">
        <v>315</v>
      </c>
      <c r="B25" s="2" t="s">
        <v>268</v>
      </c>
      <c r="C25" s="2" t="s">
        <v>265</v>
      </c>
      <c r="D25" s="2">
        <v>94</v>
      </c>
      <c r="E25" s="2">
        <f>'Open Male'!F83</f>
        <v>260</v>
      </c>
      <c r="F25" s="32">
        <f>IF(H25=1,12,IF(H25=2,9,IF(H25=3,8,IF(H25=4,7,IF(H25=5,6,IF(H25=6,5,IF(H25=7,4,IF(H25=8,3,IF(H25=9,2,IF(H25=10,1,0))))))))))</f>
        <v>0</v>
      </c>
      <c r="G25" s="2">
        <f>'Open Male'!I83</f>
        <v>300.56290179501514</v>
      </c>
      <c r="H25" s="2">
        <f>'Open Male'!J83</f>
        <v>0</v>
      </c>
    </row>
    <row r="26" spans="1:9">
      <c r="A26" s="27" t="s">
        <v>297</v>
      </c>
      <c r="B26" s="27" t="s">
        <v>268</v>
      </c>
      <c r="C26" s="27" t="s">
        <v>269</v>
      </c>
      <c r="D26" s="27">
        <v>85</v>
      </c>
      <c r="E26" s="32">
        <f>'Master Male'!F13</f>
        <v>225</v>
      </c>
      <c r="F26" s="32">
        <f>IF(H26=1,12,IF(H26=2,9,IF(H26=3,8,IF(H26=4,7,IF(H26=5,6,IF(H26=6,5,IF(H26=7,4,IF(H26=8,3,IF(H26=9,2,IF(H26=10,1,0))))))))))</f>
        <v>0</v>
      </c>
      <c r="G26" s="32">
        <f>'Master Male'!I13</f>
        <v>300.86214921332117</v>
      </c>
      <c r="H26" s="32">
        <f>'Master Male'!J13</f>
        <v>0</v>
      </c>
    </row>
    <row r="27" spans="1:9">
      <c r="A27" s="27" t="s">
        <v>132</v>
      </c>
      <c r="B27" s="27" t="s">
        <v>268</v>
      </c>
      <c r="C27" s="27" t="s">
        <v>265</v>
      </c>
      <c r="D27" s="27" t="s">
        <v>278</v>
      </c>
      <c r="E27" s="32">
        <f>'Open Male'!F21</f>
        <v>296</v>
      </c>
      <c r="F27" s="32">
        <f>IF(H27=1,12,IF(H27=2,9,IF(H27=3,8,IF(H27=4,7,IF(H27=5,6,IF(H27=6,5,IF(H27=7,4,IF(H27=8,3,IF(H27=9,2,IF(H27=10,1,0))))))))))</f>
        <v>0</v>
      </c>
      <c r="G27" s="2">
        <f>'Open Male'!I21</f>
        <v>309.26461963574735</v>
      </c>
      <c r="H27" s="32">
        <f>'Open Male'!J21</f>
        <v>0</v>
      </c>
    </row>
    <row r="28" spans="1:9">
      <c r="A28" s="27" t="s">
        <v>120</v>
      </c>
      <c r="B28" s="27" t="s">
        <v>268</v>
      </c>
      <c r="C28" s="27" t="s">
        <v>265</v>
      </c>
      <c r="D28" s="27">
        <v>94</v>
      </c>
      <c r="E28" s="32">
        <f>'Open Male'!F8</f>
        <v>280</v>
      </c>
      <c r="F28" s="32">
        <f>IF(H28=1,12,IF(H28=2,9,IF(H28=3,8,IF(H28=4,7,IF(H28=5,6,IF(H28=6,5,IF(H28=7,4,IF(H28=8,3,IF(H28=9,2,IF(H28=10,1,0))))))))))</f>
        <v>0</v>
      </c>
      <c r="G28" s="2">
        <f>'Open Male'!I8</f>
        <v>319.72608960194628</v>
      </c>
      <c r="H28" s="32">
        <f>'Open Male'!J8</f>
        <v>0</v>
      </c>
    </row>
    <row r="29" spans="1:9">
      <c r="A29" s="2" t="s">
        <v>317</v>
      </c>
      <c r="B29" s="2" t="s">
        <v>268</v>
      </c>
      <c r="C29" s="2" t="s">
        <v>265</v>
      </c>
      <c r="D29" s="2" t="s">
        <v>278</v>
      </c>
      <c r="E29" s="2">
        <f>'Open Male'!F84</f>
        <v>340</v>
      </c>
      <c r="F29" s="32">
        <f>IF(H29=1,12,IF(H29=2,9,IF(H29=3,8,IF(H29=4,7,IF(H29=5,6,IF(H29=6,5,IF(H29=7,4,IF(H29=8,3,IF(H29=9,2,IF(H29=10,1,0))))))))))</f>
        <v>0</v>
      </c>
      <c r="G29" s="2">
        <f>'Open Male'!I84</f>
        <v>346.40610342323606</v>
      </c>
      <c r="H29" s="2">
        <f>'Open Male'!J84</f>
        <v>0</v>
      </c>
      <c r="I29" s="2">
        <f>G29+G28+G27+G26+G11+G10+G8+G5</f>
        <v>1942.7484696058377</v>
      </c>
    </row>
    <row r="30" spans="1:9">
      <c r="A30" s="27" t="s">
        <v>128</v>
      </c>
      <c r="B30" s="27" t="s">
        <v>268</v>
      </c>
      <c r="C30" s="27" t="s">
        <v>265</v>
      </c>
      <c r="D30" s="27">
        <v>62</v>
      </c>
      <c r="E30" s="32">
        <f>'Open Male'!F17</f>
        <v>0</v>
      </c>
      <c r="F30" s="32">
        <f>IF(H30=1,12,IF(H30=2,9,IF(H30=3,8,IF(H30=4,7,IF(H30=5,6,IF(H30=6,5,IF(H30=7,4,IF(H30=8,3,IF(H30=9,2,IF(H30=10,1,0))))))))))</f>
        <v>0</v>
      </c>
      <c r="G30" s="2" t="e">
        <f>'Open Male'!I17</f>
        <v>#NUM!</v>
      </c>
      <c r="H30" s="32">
        <f>'Open Male'!J17</f>
        <v>0</v>
      </c>
    </row>
    <row r="31" spans="1:9">
      <c r="A31" s="27" t="s">
        <v>119</v>
      </c>
      <c r="B31" s="27" t="s">
        <v>268</v>
      </c>
      <c r="C31" s="27" t="s">
        <v>265</v>
      </c>
      <c r="D31" s="27">
        <v>69</v>
      </c>
      <c r="E31" s="32">
        <f>'Open Male'!F7</f>
        <v>0</v>
      </c>
      <c r="F31" s="32">
        <f>IF(H31=1,12,IF(H31=2,9,IF(H31=3,8,IF(H31=4,7,IF(H31=5,6,IF(H31=6,5,IF(H31=7,4,IF(H31=8,3,IF(H31=9,2,IF(H31=10,1,0))))))))))</f>
        <v>0</v>
      </c>
      <c r="G31" s="2" t="e">
        <f>'Open Male'!I7</f>
        <v>#NUM!</v>
      </c>
      <c r="H31" s="32">
        <f>'Open Male'!J7</f>
        <v>0</v>
      </c>
    </row>
    <row r="32" spans="1:9">
      <c r="A32" s="27" t="s">
        <v>169</v>
      </c>
      <c r="B32" s="27" t="s">
        <v>268</v>
      </c>
      <c r="C32" s="27" t="s">
        <v>265</v>
      </c>
      <c r="D32" s="27">
        <v>77</v>
      </c>
      <c r="E32" s="32">
        <f>'Open Male'!F77</f>
        <v>0</v>
      </c>
      <c r="F32" s="32">
        <f>IF(H32=1,12,IF(H32=2,9,IF(H32=3,8,IF(H32=4,7,IF(H32=5,6,IF(H32=6,5,IF(H32=7,4,IF(H32=8,3,IF(H32=9,2,IF(H32=10,1,0))))))))))</f>
        <v>0</v>
      </c>
      <c r="G32" s="2" t="e">
        <f>'Open Male'!I77</f>
        <v>#NUM!</v>
      </c>
      <c r="H32" s="32">
        <f>'Open Male'!J77</f>
        <v>0</v>
      </c>
    </row>
    <row r="33" spans="1:8">
      <c r="A33" s="27" t="s">
        <v>142</v>
      </c>
      <c r="B33" s="27" t="s">
        <v>268</v>
      </c>
      <c r="C33" s="27" t="s">
        <v>265</v>
      </c>
      <c r="D33" s="27">
        <v>77</v>
      </c>
      <c r="E33" s="32">
        <f>'Open Male'!F35</f>
        <v>0</v>
      </c>
      <c r="F33" s="32">
        <f>IF(H33=1,12,IF(H33=2,9,IF(H33=3,8,IF(H33=4,7,IF(H33=5,6,IF(H33=6,5,IF(H33=7,4,IF(H33=8,3,IF(H33=9,2,IF(H33=10,1,0))))))))))</f>
        <v>0</v>
      </c>
      <c r="G33" s="2" t="e">
        <f>'Open Male'!I35</f>
        <v>#NUM!</v>
      </c>
      <c r="H33" s="32">
        <f>'Open Male'!J35</f>
        <v>0</v>
      </c>
    </row>
    <row r="34" spans="1:8">
      <c r="A34" s="27" t="s">
        <v>137</v>
      </c>
      <c r="B34" s="27" t="s">
        <v>268</v>
      </c>
      <c r="C34" s="27" t="s">
        <v>265</v>
      </c>
      <c r="D34" s="27">
        <v>77</v>
      </c>
      <c r="E34" s="32">
        <f>'Open Male'!F26</f>
        <v>0</v>
      </c>
      <c r="F34" s="32">
        <f>IF(H34=1,12,IF(H34=2,9,IF(H34=3,8,IF(H34=4,7,IF(H34=5,6,IF(H34=6,5,IF(H34=7,4,IF(H34=8,3,IF(H34=9,2,IF(H34=10,1,0))))))))))</f>
        <v>0</v>
      </c>
      <c r="G34" s="2" t="e">
        <f>'Open Male'!I26</f>
        <v>#NUM!</v>
      </c>
      <c r="H34" s="32">
        <f>'Open Male'!J26</f>
        <v>0</v>
      </c>
    </row>
    <row r="35" spans="1:8">
      <c r="A35" s="27" t="s">
        <v>126</v>
      </c>
      <c r="B35" s="27" t="s">
        <v>268</v>
      </c>
      <c r="C35" s="27" t="s">
        <v>265</v>
      </c>
      <c r="D35" s="27">
        <v>77</v>
      </c>
      <c r="E35" s="32">
        <f>'Open Male'!F14</f>
        <v>0</v>
      </c>
      <c r="F35" s="32">
        <f>IF(H35=1,12,IF(H35=2,9,IF(H35=3,8,IF(H35=4,7,IF(H35=5,6,IF(H35=6,5,IF(H35=7,4,IF(H35=8,3,IF(H35=9,2,IF(H35=10,1,0))))))))))</f>
        <v>0</v>
      </c>
      <c r="G35" s="2" t="e">
        <f>'Open Male'!I14</f>
        <v>#NUM!</v>
      </c>
      <c r="H35" s="32">
        <f>'Open Male'!J14</f>
        <v>0</v>
      </c>
    </row>
    <row r="36" spans="1:8">
      <c r="A36" s="27" t="s">
        <v>127</v>
      </c>
      <c r="B36" s="27" t="s">
        <v>268</v>
      </c>
      <c r="C36" s="27" t="s">
        <v>265</v>
      </c>
      <c r="D36" s="27">
        <v>85</v>
      </c>
      <c r="E36" s="32">
        <f>'Open Male'!F15</f>
        <v>0</v>
      </c>
      <c r="F36" s="32">
        <f>IF(H36=1,12,IF(H36=2,9,IF(H36=3,8,IF(H36=4,7,IF(H36=5,6,IF(H36=6,5,IF(H36=7,4,IF(H36=8,3,IF(H36=9,2,IF(H36=10,1,0))))))))))</f>
        <v>0</v>
      </c>
      <c r="G36" s="2" t="e">
        <f>'Open Male'!I15</f>
        <v>#NUM!</v>
      </c>
      <c r="H36" s="32">
        <f>'Open Male'!J15</f>
        <v>0</v>
      </c>
    </row>
    <row r="37" spans="1:8">
      <c r="A37" s="2" t="s">
        <v>330</v>
      </c>
      <c r="B37" s="2" t="s">
        <v>268</v>
      </c>
      <c r="C37" s="2" t="s">
        <v>265</v>
      </c>
      <c r="D37" s="2">
        <v>105</v>
      </c>
      <c r="E37" s="2">
        <f>'Open Male'!F54</f>
        <v>0</v>
      </c>
      <c r="F37" s="32">
        <f>IF(H37=1,12,IF(H37=2,9,IF(H37=3,8,IF(H37=4,7,IF(H37=5,6,IF(H37=6,5,IF(H37=7,4,IF(H37=8,3,IF(H37=9,2,IF(H37=10,1,0))))))))))</f>
        <v>0</v>
      </c>
      <c r="G37" s="2" t="e">
        <f>'Open Male'!I54</f>
        <v>#NUM!</v>
      </c>
      <c r="H37" s="2">
        <f>'Open Male'!J54</f>
        <v>0</v>
      </c>
    </row>
  </sheetData>
  <sortState ref="A2:H37">
    <sortCondition ref="G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J31"/>
  <sheetViews>
    <sheetView workbookViewId="0">
      <selection activeCell="I27" sqref="I27"/>
    </sheetView>
  </sheetViews>
  <sheetFormatPr baseColWidth="10" defaultColWidth="8.83203125" defaultRowHeight="15" x14ac:dyDescent="0"/>
  <cols>
    <col min="1" max="1" width="15.83203125" style="1" bestFit="1" customWidth="1"/>
    <col min="2" max="2" width="6.6640625" style="1" bestFit="1" customWidth="1"/>
    <col min="3" max="3" width="12.6640625" style="1" bestFit="1" customWidth="1"/>
    <col min="4" max="4" width="10.6640625" style="1" bestFit="1" customWidth="1"/>
    <col min="5" max="5" width="4.6640625" style="1" bestFit="1" customWidth="1"/>
    <col min="6" max="6" width="5.6640625" style="1" bestFit="1" customWidth="1"/>
    <col min="7" max="7" width="13.33203125" style="1" bestFit="1" customWidth="1"/>
    <col min="8" max="16384" width="8.83203125" style="1"/>
  </cols>
  <sheetData>
    <row r="1" spans="1:10" ht="15.75" customHeight="1">
      <c r="A1" s="29" t="s">
        <v>18</v>
      </c>
      <c r="B1" s="27" t="s">
        <v>2</v>
      </c>
      <c r="C1" s="27" t="s">
        <v>254</v>
      </c>
      <c r="D1" s="27" t="s">
        <v>255</v>
      </c>
      <c r="E1" s="27" t="s">
        <v>4</v>
      </c>
      <c r="F1" s="27" t="s">
        <v>257</v>
      </c>
      <c r="G1" s="27" t="s">
        <v>258</v>
      </c>
      <c r="H1" s="27" t="s">
        <v>256</v>
      </c>
    </row>
    <row r="2" spans="1:10" ht="15.75" customHeight="1">
      <c r="A2" s="51" t="s">
        <v>34</v>
      </c>
      <c r="B2" s="27" t="s">
        <v>268</v>
      </c>
      <c r="C2" s="27" t="s">
        <v>274</v>
      </c>
      <c r="D2" s="27">
        <v>94</v>
      </c>
      <c r="E2" s="29">
        <f>'Master Male'!F37</f>
        <v>0</v>
      </c>
      <c r="F2" s="29">
        <f>IF(H2=1,12,IF(H2=2,9,IF(H2=3,8,IF(H2=4,7,IF(H2=5,6,IF(H2=6,5,IF(H2=7,4,IF(H2=8,3,IF(H2=9,2,IF(H2=10,1,0))))))))))</f>
        <v>0</v>
      </c>
      <c r="G2" s="1">
        <f>'Master Male'!I37</f>
        <v>0</v>
      </c>
      <c r="H2" s="29">
        <f>'Master Male'!J37</f>
        <v>0</v>
      </c>
    </row>
    <row r="3" spans="1:10" ht="15.75" customHeight="1">
      <c r="A3" s="1" t="s">
        <v>313</v>
      </c>
      <c r="B3" s="1" t="s">
        <v>259</v>
      </c>
      <c r="C3" s="1" t="s">
        <v>265</v>
      </c>
      <c r="D3" s="1">
        <v>75</v>
      </c>
      <c r="E3" s="1">
        <f>'Open Female'!F40</f>
        <v>101</v>
      </c>
      <c r="F3" s="29">
        <f>IF(H3=1,12,IF(H3=2,9,IF(H3=3,8,IF(H3=4,7,IF(H3=5,6,IF(H3=6,5,IF(H3=7,4,IF(H3=8,3,IF(H3=9,2,IF(H3=10,1,0))))))))))</f>
        <v>0</v>
      </c>
      <c r="G3" s="1">
        <f>'Open Female'!I40</f>
        <v>132.89229696186558</v>
      </c>
      <c r="H3" s="1">
        <f>'Open Female'!J40</f>
        <v>0</v>
      </c>
    </row>
    <row r="4" spans="1:10" ht="15.75" customHeight="1">
      <c r="A4" s="49" t="s">
        <v>263</v>
      </c>
      <c r="B4" s="28" t="s">
        <v>259</v>
      </c>
      <c r="C4" s="28" t="s">
        <v>262</v>
      </c>
      <c r="D4" s="28" t="s">
        <v>264</v>
      </c>
      <c r="E4" s="29">
        <f>'Master Female'!F4</f>
        <v>130</v>
      </c>
      <c r="F4" s="29">
        <f>IF(H4=1,12,IF(H4=2,9,IF(H4=3,8,IF(H4=4,7,IF(H4=5,6,IF(H4=6,5,IF(H4=7,4,IF(H4=8,3,IF(H4=9,2,IF(H4=10,1,0))))))))))</f>
        <v>0</v>
      </c>
      <c r="G4" s="29">
        <f>'Master Female'!I4</f>
        <v>144.23378280073439</v>
      </c>
      <c r="H4" s="29">
        <f>'Master Female'!J4</f>
        <v>0</v>
      </c>
    </row>
    <row r="5" spans="1:10" ht="15.75" customHeight="1">
      <c r="A5" s="1" t="s">
        <v>310</v>
      </c>
      <c r="B5" s="1" t="s">
        <v>259</v>
      </c>
      <c r="C5" s="1" t="s">
        <v>285</v>
      </c>
      <c r="D5" s="1">
        <v>53</v>
      </c>
      <c r="E5" s="1">
        <f>'Youth Female'!F10</f>
        <v>96</v>
      </c>
      <c r="F5" s="29">
        <f>IF(H5=1,12,IF(H5=2,9,IF(H5=3,8,IF(H5=4,7,IF(H5=5,6,IF(H5=6,5,IF(H5=7,4,IF(H5=8,3,IF(H5=9,2,IF(H5=10,1,0))))))))))</f>
        <v>0</v>
      </c>
      <c r="G5" s="1">
        <f>'Youth Female'!I10</f>
        <v>144.81064344706994</v>
      </c>
      <c r="H5" s="1">
        <f>'Youth Female'!J10</f>
        <v>0</v>
      </c>
    </row>
    <row r="6" spans="1:10" ht="15.75" customHeight="1">
      <c r="A6" s="48" t="s">
        <v>223</v>
      </c>
      <c r="B6" s="28" t="s">
        <v>259</v>
      </c>
      <c r="C6" s="28" t="s">
        <v>267</v>
      </c>
      <c r="D6" s="28">
        <v>53</v>
      </c>
      <c r="E6" s="29">
        <f>'Youth Female'!F7</f>
        <v>96</v>
      </c>
      <c r="F6" s="29">
        <f>IF(H6=1,12,IF(H6=2,9,IF(H6=3,8,IF(H6=4,7,IF(H6=5,6,IF(H6=6,5,IF(H6=7,4,IF(H6=8,3,IF(H6=9,2,IF(H6=10,1,0))))))))))</f>
        <v>0</v>
      </c>
      <c r="G6" s="29">
        <f>'Youth Female'!I7</f>
        <v>145.02992716071378</v>
      </c>
      <c r="H6" s="29">
        <f>'Youth Female'!J7</f>
        <v>0</v>
      </c>
    </row>
    <row r="7" spans="1:10" ht="15.75" customHeight="1">
      <c r="A7" s="29" t="s">
        <v>190</v>
      </c>
      <c r="B7" s="28" t="s">
        <v>259</v>
      </c>
      <c r="C7" s="28" t="s">
        <v>265</v>
      </c>
      <c r="D7" s="28">
        <v>58</v>
      </c>
      <c r="E7" s="29">
        <f>'Open Female'!F22</f>
        <v>109</v>
      </c>
      <c r="F7" s="29">
        <f>IF(H7=1,12,IF(H7=2,9,IF(H7=3,8,IF(H7=4,7,IF(H7=5,6,IF(H7=6,5,IF(H7=7,4,IF(H7=8,3,IF(H7=9,2,IF(H7=10,1,0))))))))))</f>
        <v>0</v>
      </c>
      <c r="G7" s="29">
        <f>'Open Female'!I22</f>
        <v>146.73974504391219</v>
      </c>
      <c r="H7" s="29">
        <f>'Open Female'!J22</f>
        <v>0</v>
      </c>
    </row>
    <row r="8" spans="1:10" ht="15.75" customHeight="1">
      <c r="A8" s="29" t="s">
        <v>192</v>
      </c>
      <c r="B8" s="28" t="s">
        <v>259</v>
      </c>
      <c r="C8" s="28" t="s">
        <v>265</v>
      </c>
      <c r="D8" s="28">
        <v>69</v>
      </c>
      <c r="E8" s="29">
        <f>'Open Female'!F25</f>
        <v>137</v>
      </c>
      <c r="F8" s="29">
        <f>IF(H8=1,12,IF(H8=2,9,IF(H8=3,8,IF(H8=4,7,IF(H8=5,6,IF(H8=6,5,IF(H8=7,4,IF(H8=8,3,IF(H8=9,2,IF(H8=10,1,0))))))))))</f>
        <v>0</v>
      </c>
      <c r="G8" s="29">
        <f>'Open Female'!I25</f>
        <v>173.27545476588082</v>
      </c>
      <c r="H8" s="29">
        <f>'Open Female'!J25</f>
        <v>0</v>
      </c>
    </row>
    <row r="9" spans="1:10" ht="15.75" customHeight="1">
      <c r="A9" s="48" t="s">
        <v>206</v>
      </c>
      <c r="B9" s="28" t="s">
        <v>259</v>
      </c>
      <c r="C9" s="28" t="s">
        <v>260</v>
      </c>
      <c r="D9" s="28">
        <v>48</v>
      </c>
      <c r="E9" s="29">
        <f>'Junior Female'!F3</f>
        <v>103</v>
      </c>
      <c r="F9" s="29">
        <f>IF(H9=1,12,IF(H9=2,9,IF(H9=3,8,IF(H9=4,7,IF(H9=5,6,IF(H9=6,5,IF(H9=7,4,IF(H9=8,3,IF(H9=9,2,IF(H9=10,1,0))))))))))</f>
        <v>0</v>
      </c>
      <c r="G9" s="29">
        <f>'Junior Female'!I3</f>
        <v>187.46981091563305</v>
      </c>
      <c r="H9" s="29">
        <f>'Junior Female'!J3</f>
        <v>0</v>
      </c>
      <c r="J9" s="1">
        <v>781.71299999999997</v>
      </c>
    </row>
    <row r="10" spans="1:10" ht="15.75" customHeight="1">
      <c r="A10" s="48" t="s">
        <v>266</v>
      </c>
      <c r="B10" s="28" t="s">
        <v>259</v>
      </c>
      <c r="C10" s="28" t="s">
        <v>265</v>
      </c>
      <c r="D10" s="28">
        <v>75</v>
      </c>
      <c r="E10" s="29">
        <f>'Open Female'!F24</f>
        <v>163</v>
      </c>
      <c r="F10" s="29">
        <f>IF(H10=1,12,IF(H10=2,9,IF(H10=3,8,IF(H10=4,7,IF(H10=5,6,IF(H10=6,5,IF(H10=7,4,IF(H10=8,3,IF(H10=9,2,IF(H10=10,1,0))))))))))</f>
        <v>0</v>
      </c>
      <c r="G10" s="29">
        <f>'Open Female'!I24</f>
        <v>189.25886064518204</v>
      </c>
      <c r="H10" s="29">
        <f>'Open Female'!J24</f>
        <v>0</v>
      </c>
    </row>
    <row r="11" spans="1:10" ht="15.75" customHeight="1">
      <c r="A11" s="29" t="s">
        <v>81</v>
      </c>
      <c r="B11" s="28" t="s">
        <v>259</v>
      </c>
      <c r="C11" s="28" t="s">
        <v>262</v>
      </c>
      <c r="D11" s="28">
        <v>63</v>
      </c>
      <c r="E11" s="29">
        <f>'Master Female'!F8</f>
        <v>131</v>
      </c>
      <c r="F11" s="29">
        <f>IF(H11=1,12,IF(H11=2,9,IF(H11=3,8,IF(H11=4,7,IF(H11=5,6,IF(H11=6,5,IF(H11=7,4,IF(H11=8,3,IF(H11=9,2,IF(H11=10,1,0))))))))))</f>
        <v>0</v>
      </c>
      <c r="G11" s="29">
        <f>'Master Female'!I8</f>
        <v>191.49707793683743</v>
      </c>
      <c r="H11" s="29">
        <f>'Master Female'!J8</f>
        <v>0</v>
      </c>
    </row>
    <row r="12" spans="1:10" ht="15.75" customHeight="1">
      <c r="A12" s="1" t="s">
        <v>158</v>
      </c>
      <c r="B12" s="1" t="s">
        <v>268</v>
      </c>
      <c r="C12" s="1" t="s">
        <v>265</v>
      </c>
      <c r="D12" s="1">
        <v>105</v>
      </c>
      <c r="E12" s="1">
        <f>'Open Male'!F59</f>
        <v>176</v>
      </c>
      <c r="F12" s="29">
        <f>IF(H12=1,12,IF(H12=2,9,IF(H12=3,8,IF(H12=4,7,IF(H12=5,6,IF(H12=6,5,IF(H12=7,4,IF(H12=8,3,IF(H12=9,2,IF(H12=10,1,0))))))))))</f>
        <v>0</v>
      </c>
      <c r="G12" s="1">
        <f>'Open Male'!I59</f>
        <v>195.07840652578074</v>
      </c>
      <c r="H12" s="1">
        <f>'Open Male'!J59</f>
        <v>0</v>
      </c>
    </row>
    <row r="13" spans="1:10" ht="15.75" customHeight="1">
      <c r="A13" s="48" t="s">
        <v>56</v>
      </c>
      <c r="B13" s="28" t="s">
        <v>259</v>
      </c>
      <c r="C13" s="28" t="s">
        <v>262</v>
      </c>
      <c r="D13" s="28">
        <v>63</v>
      </c>
      <c r="E13" s="29">
        <f>'Master Female'!F5</f>
        <v>137</v>
      </c>
      <c r="F13" s="29">
        <f>IF(H13=1,12,IF(H13=2,9,IF(H13=3,8,IF(H13=4,7,IF(H13=5,6,IF(H13=6,5,IF(H13=7,4,IF(H13=8,3,IF(H13=9,2,IF(H13=10,1,0))))))))))</f>
        <v>0</v>
      </c>
      <c r="G13" s="29">
        <f>'Master Female'!I5</f>
        <v>198.32129455113164</v>
      </c>
      <c r="H13" s="29">
        <f>'Master Female'!J5</f>
        <v>0</v>
      </c>
    </row>
    <row r="14" spans="1:10" ht="15.75" customHeight="1">
      <c r="A14" s="48" t="s">
        <v>261</v>
      </c>
      <c r="B14" s="28" t="s">
        <v>259</v>
      </c>
      <c r="C14" s="28" t="s">
        <v>262</v>
      </c>
      <c r="D14" s="28">
        <v>58</v>
      </c>
      <c r="E14" s="29">
        <f>'Master Female'!F6</f>
        <v>137</v>
      </c>
      <c r="F14" s="29">
        <f>IF(H14=1,12,IF(H14=2,9,IF(H14=3,8,IF(H14=4,7,IF(H14=5,6,IF(H14=6,5,IF(H14=7,4,IF(H14=8,3,IF(H14=9,2,IF(H14=10,1,0))))))))))</f>
        <v>0</v>
      </c>
      <c r="G14" s="29">
        <f>'Master Female'!I6</f>
        <v>218.18986518119104</v>
      </c>
      <c r="H14" s="29">
        <f>'Master Female'!J6</f>
        <v>0</v>
      </c>
    </row>
    <row r="15" spans="1:10" ht="15.75" customHeight="1">
      <c r="A15" s="29" t="s">
        <v>277</v>
      </c>
      <c r="B15" s="28" t="s">
        <v>268</v>
      </c>
      <c r="C15" s="28" t="s">
        <v>267</v>
      </c>
      <c r="D15" s="28" t="s">
        <v>278</v>
      </c>
      <c r="E15" s="29">
        <f>'Youth Male'!F43</f>
        <v>215</v>
      </c>
      <c r="F15" s="29">
        <f>IF(H15=1,12,IF(H15=2,9,IF(H15=3,8,IF(H15=4,7,IF(H15=5,6,IF(H15=6,5,IF(H15=7,4,IF(H15=8,3,IF(H15=9,2,IF(H15=10,1,0))))))))))</f>
        <v>0</v>
      </c>
      <c r="G15" s="1">
        <f>'Youth Male'!I43</f>
        <v>219.17937293967697</v>
      </c>
      <c r="H15" s="29">
        <f>'Youth Male'!J43</f>
        <v>0</v>
      </c>
    </row>
    <row r="16" spans="1:10" ht="15.75" customHeight="1">
      <c r="A16" s="29" t="s">
        <v>92</v>
      </c>
      <c r="B16" s="28" t="s">
        <v>268</v>
      </c>
      <c r="C16" s="28" t="s">
        <v>269</v>
      </c>
      <c r="D16" s="28">
        <v>94</v>
      </c>
      <c r="E16" s="29">
        <f>'Master Male'!F2</f>
        <v>197</v>
      </c>
      <c r="F16" s="29">
        <f>IF(H16=1,12,IF(H16=2,9,IF(H16=3,8,IF(H16=4,7,IF(H16=5,6,IF(H16=6,5,IF(H16=7,4,IF(H16=8,3,IF(H16=9,2,IF(H16=10,1,0))))))))))</f>
        <v>0</v>
      </c>
      <c r="G16" s="29">
        <f>'Master Male'!I2</f>
        <v>242.60719817270896</v>
      </c>
      <c r="H16" s="29">
        <f>'Master Male'!J2</f>
        <v>0</v>
      </c>
    </row>
    <row r="17" spans="1:9" ht="15.75" customHeight="1">
      <c r="A17" s="29" t="s">
        <v>103</v>
      </c>
      <c r="B17" s="28" t="s">
        <v>268</v>
      </c>
      <c r="C17" s="28" t="s">
        <v>271</v>
      </c>
      <c r="D17" s="28">
        <v>85</v>
      </c>
      <c r="E17" s="29">
        <f>'Master Male'!F21</f>
        <v>183</v>
      </c>
      <c r="F17" s="29">
        <f>IF(H17=1,12,IF(H17=2,9,IF(H17=3,8,IF(H17=4,7,IF(H17=5,6,IF(H17=6,5,IF(H17=7,4,IF(H17=8,3,IF(H17=9,2,IF(H17=10,1,0))))))))))</f>
        <v>0</v>
      </c>
      <c r="G17" s="29">
        <f>'Master Male'!I21</f>
        <v>260.41948346932509</v>
      </c>
      <c r="H17" s="29">
        <f>'Master Male'!J21</f>
        <v>0</v>
      </c>
    </row>
    <row r="18" spans="1:9" ht="15.75" customHeight="1">
      <c r="A18" s="51" t="s">
        <v>300</v>
      </c>
      <c r="B18" s="27" t="s">
        <v>268</v>
      </c>
      <c r="C18" s="27" t="s">
        <v>301</v>
      </c>
      <c r="D18" s="27">
        <v>77</v>
      </c>
      <c r="E18" s="29">
        <f>'Master Male'!F35</f>
        <v>136</v>
      </c>
      <c r="F18" s="29">
        <f>IF(H18=1,12,IF(H18=2,9,IF(H18=3,8,IF(H18=4,7,IF(H18=5,6,IF(H18=6,5,IF(H18=7,4,IF(H18=8,3,IF(H18=9,2,IF(H18=10,1,0))))))))))</f>
        <v>0</v>
      </c>
      <c r="G18" s="1">
        <f>'Master Male'!I35</f>
        <v>268.13428188299315</v>
      </c>
      <c r="H18" s="29">
        <f>'Master Male'!J35</f>
        <v>0</v>
      </c>
    </row>
    <row r="19" spans="1:9" ht="15.75" customHeight="1">
      <c r="A19" s="50" t="s">
        <v>108</v>
      </c>
      <c r="B19" s="28" t="s">
        <v>268</v>
      </c>
      <c r="C19" s="28" t="s">
        <v>272</v>
      </c>
      <c r="D19" s="28">
        <v>85</v>
      </c>
      <c r="E19" s="29">
        <f>'Master Male'!F28</f>
        <v>178</v>
      </c>
      <c r="F19" s="29">
        <f>IF(H19=1,12,IF(H19=2,9,IF(H19=3,8,IF(H19=4,7,IF(H19=5,6,IF(H19=6,5,IF(H19=7,4,IF(H19=8,3,IF(H19=9,2,IF(H19=10,1,0))))))))))</f>
        <v>0</v>
      </c>
      <c r="G19" s="1">
        <f>'Master Male'!I28</f>
        <v>271.36377340306427</v>
      </c>
      <c r="H19" s="29">
        <f>'Master Male'!J28</f>
        <v>0</v>
      </c>
    </row>
    <row r="20" spans="1:9" ht="15.75" customHeight="1">
      <c r="A20" s="51" t="s">
        <v>302</v>
      </c>
      <c r="B20" s="27" t="s">
        <v>268</v>
      </c>
      <c r="C20" s="27" t="s">
        <v>301</v>
      </c>
      <c r="D20" s="27">
        <v>94</v>
      </c>
      <c r="E20" s="29">
        <f>'Master Male'!F36</f>
        <v>153</v>
      </c>
      <c r="F20" s="29">
        <f>IF(H20=1,12,IF(H20=2,9,IF(H20=3,8,IF(H20=4,7,IF(H20=5,6,IF(H20=6,5,IF(H20=7,4,IF(H20=8,3,IF(H20=9,2,IF(H20=10,1,0))))))))))</f>
        <v>0</v>
      </c>
      <c r="G20" s="1">
        <f>'Master Male'!I36</f>
        <v>275.95842888027698</v>
      </c>
      <c r="H20" s="29">
        <f>'Master Male'!J36</f>
        <v>0</v>
      </c>
    </row>
    <row r="21" spans="1:9" ht="15.75" customHeight="1">
      <c r="A21" s="29" t="s">
        <v>71</v>
      </c>
      <c r="B21" s="28" t="s">
        <v>268</v>
      </c>
      <c r="C21" s="28" t="s">
        <v>265</v>
      </c>
      <c r="D21" s="28">
        <v>85</v>
      </c>
      <c r="E21" s="29">
        <f>'Open Male'!F34</f>
        <v>244</v>
      </c>
      <c r="F21" s="29">
        <f>IF(H21=1,12,IF(H21=2,9,IF(H21=3,8,IF(H21=4,7,IF(H21=5,6,IF(H21=6,5,IF(H21=7,4,IF(H21=8,3,IF(H21=9,2,IF(H21=10,1,0))))))))))</f>
        <v>0</v>
      </c>
      <c r="G21" s="1">
        <f>'Open Male'!I34</f>
        <v>292.79351497533611</v>
      </c>
      <c r="H21" s="29">
        <f>'Open Male'!J34</f>
        <v>0</v>
      </c>
    </row>
    <row r="22" spans="1:9" ht="15.75" customHeight="1">
      <c r="A22" s="29" t="s">
        <v>44</v>
      </c>
      <c r="B22" s="28" t="s">
        <v>268</v>
      </c>
      <c r="C22" s="28" t="s">
        <v>260</v>
      </c>
      <c r="D22" s="28">
        <v>77</v>
      </c>
      <c r="E22" s="29">
        <f>'Junior Male'!F14</f>
        <v>222</v>
      </c>
      <c r="F22" s="29">
        <f>IF(H22=1,12,IF(H22=2,9,IF(H22=3,8,IF(H22=4,7,IF(H22=5,6,IF(H22=6,5,IF(H22=7,4,IF(H22=8,3,IF(H22=9,2,IF(H22=10,1,0))))))))))</f>
        <v>0</v>
      </c>
      <c r="G22" s="29">
        <f>'Junior Male'!I14</f>
        <v>295.4018297862699</v>
      </c>
      <c r="H22" s="29">
        <f>'Junior Male'!J14</f>
        <v>0</v>
      </c>
    </row>
    <row r="23" spans="1:9" ht="15.75" customHeight="1">
      <c r="A23" s="29" t="s">
        <v>276</v>
      </c>
      <c r="B23" s="28" t="s">
        <v>268</v>
      </c>
      <c r="C23" s="28" t="s">
        <v>265</v>
      </c>
      <c r="D23" s="28">
        <v>94</v>
      </c>
      <c r="E23" s="29">
        <f>'Open Male'!F38</f>
        <v>267</v>
      </c>
      <c r="F23" s="29">
        <f>IF(H23=1,12,IF(H23=2,9,IF(H23=3,8,IF(H23=4,7,IF(H23=5,6,IF(H23=6,5,IF(H23=7,4,IF(H23=8,3,IF(H23=9,2,IF(H23=10,1,0))))))))))</f>
        <v>0</v>
      </c>
      <c r="G23" s="1">
        <f>'Open Male'!I38</f>
        <v>305.02096608401905</v>
      </c>
      <c r="H23" s="29">
        <f>'Open Male'!J38</f>
        <v>0</v>
      </c>
    </row>
    <row r="24" spans="1:9" ht="15.75" customHeight="1">
      <c r="A24" s="29" t="s">
        <v>63</v>
      </c>
      <c r="B24" s="28" t="s">
        <v>268</v>
      </c>
      <c r="C24" s="28" t="s">
        <v>265</v>
      </c>
      <c r="D24" s="28">
        <v>85</v>
      </c>
      <c r="E24" s="29">
        <f>'Open Male'!F52</f>
        <v>265</v>
      </c>
      <c r="F24" s="29">
        <f>IF(H24=1,12,IF(H24=2,9,IF(H24=3,8,IF(H24=4,7,IF(H24=5,6,IF(H24=6,5,IF(H24=7,4,IF(H24=8,3,IF(H24=9,2,IF(H24=10,1,0))))))))))</f>
        <v>0</v>
      </c>
      <c r="G24" s="1">
        <f>'Open Male'!I52</f>
        <v>317.804082860113</v>
      </c>
      <c r="H24" s="29">
        <f>'Open Male'!J52</f>
        <v>0</v>
      </c>
    </row>
    <row r="25" spans="1:9" ht="15.75" customHeight="1">
      <c r="A25" s="50" t="s">
        <v>270</v>
      </c>
      <c r="B25" s="28" t="s">
        <v>268</v>
      </c>
      <c r="C25" s="28" t="s">
        <v>271</v>
      </c>
      <c r="D25" s="28">
        <v>69</v>
      </c>
      <c r="E25" s="29">
        <f>'Master Male'!F20</f>
        <v>212</v>
      </c>
      <c r="F25" s="29">
        <f>IF(H25=1,12,IF(H25=2,9,IF(H25=3,8,IF(H25=4,7,IF(H25=5,6,IF(H25=6,5,IF(H25=7,4,IF(H25=8,3,IF(H25=9,2,IF(H25=10,1,0))))))))))</f>
        <v>0</v>
      </c>
      <c r="G25" s="29">
        <f>'Master Male'!I20</f>
        <v>331.17990111806171</v>
      </c>
      <c r="H25" s="29">
        <f>'Master Male'!J20</f>
        <v>0</v>
      </c>
    </row>
    <row r="26" spans="1:9">
      <c r="A26" s="50" t="s">
        <v>273</v>
      </c>
      <c r="B26" s="28" t="s">
        <v>268</v>
      </c>
      <c r="C26" s="28" t="s">
        <v>274</v>
      </c>
      <c r="D26" s="28">
        <v>85</v>
      </c>
      <c r="E26" s="29">
        <f>'Master Male'!F39</f>
        <v>160</v>
      </c>
      <c r="F26" s="29">
        <f>IF(H26=1,12,IF(H26=2,9,IF(H26=3,8,IF(H26=4,7,IF(H26=5,6,IF(H26=6,5,IF(H26=7,4,IF(H26=8,3,IF(H26=9,2,IF(H26=10,1,0))))))))))</f>
        <v>0</v>
      </c>
      <c r="G26" s="1">
        <f>'Master Male'!I39</f>
        <v>355.71130775517292</v>
      </c>
      <c r="H26" s="29">
        <f>'Master Male'!J39</f>
        <v>0</v>
      </c>
      <c r="I26" s="1">
        <f>G26+G25+G24+G23+G14+G13+G11+G9</f>
        <v>2105.1943064021598</v>
      </c>
    </row>
    <row r="27" spans="1:9">
      <c r="A27" s="50" t="s">
        <v>39</v>
      </c>
      <c r="B27" s="28" t="s">
        <v>268</v>
      </c>
      <c r="C27" s="28" t="s">
        <v>269</v>
      </c>
      <c r="D27" s="28">
        <v>105</v>
      </c>
      <c r="E27" s="29">
        <f>'Master Male'!F10</f>
        <v>0</v>
      </c>
      <c r="F27" s="29">
        <f>IF(H27=1,12,IF(H27=2,9,IF(H27=3,8,IF(H27=4,7,IF(H27=5,6,IF(H27=6,5,IF(H27=7,4,IF(H27=8,3,IF(H27=9,2,IF(H27=10,1,0))))))))))</f>
        <v>0</v>
      </c>
      <c r="G27" s="29" t="e">
        <f>'Master Male'!I10</f>
        <v>#NUM!</v>
      </c>
      <c r="H27" s="29">
        <f>'Master Male'!J10</f>
        <v>0</v>
      </c>
    </row>
    <row r="28" spans="1:9">
      <c r="A28" s="41" t="s">
        <v>275</v>
      </c>
      <c r="B28" s="28" t="s">
        <v>268</v>
      </c>
      <c r="C28" s="28" t="s">
        <v>265</v>
      </c>
      <c r="D28" s="28">
        <v>62</v>
      </c>
      <c r="E28" s="29">
        <f>'Open Male'!F76</f>
        <v>0</v>
      </c>
      <c r="F28" s="29">
        <f>IF(H28=1,12,IF(H28=2,9,IF(H28=3,8,IF(H28=4,7,IF(H28=5,6,IF(H28=6,5,IF(H28=7,4,IF(H28=8,3,IF(H28=9,2,IF(H28=10,1,0))))))))))</f>
        <v>0</v>
      </c>
      <c r="G28" s="1" t="e">
        <f>'Open Male'!I76</f>
        <v>#NUM!</v>
      </c>
      <c r="H28" s="29">
        <f>'Open Male'!J76</f>
        <v>0</v>
      </c>
    </row>
    <row r="29" spans="1:9">
      <c r="A29" s="29" t="s">
        <v>135</v>
      </c>
      <c r="B29" s="28" t="s">
        <v>268</v>
      </c>
      <c r="C29" s="28" t="s">
        <v>265</v>
      </c>
      <c r="D29" s="28">
        <v>85</v>
      </c>
      <c r="E29" s="29">
        <f>'Open Male'!F24</f>
        <v>0</v>
      </c>
      <c r="F29" s="29">
        <f>IF(H29=1,12,IF(H29=2,9,IF(H29=3,8,IF(H29=4,7,IF(H29=5,6,IF(H29=6,5,IF(H29=7,4,IF(H29=8,3,IF(H29=9,2,IF(H29=10,1,0))))))))))</f>
        <v>0</v>
      </c>
      <c r="G29" s="1" t="e">
        <f>'Open Male'!I24</f>
        <v>#NUM!</v>
      </c>
      <c r="H29" s="29">
        <f>'Open Male'!J24</f>
        <v>0</v>
      </c>
    </row>
    <row r="30" spans="1:9">
      <c r="A30" s="29" t="s">
        <v>134</v>
      </c>
      <c r="B30" s="28" t="s">
        <v>268</v>
      </c>
      <c r="C30" s="28" t="s">
        <v>265</v>
      </c>
      <c r="D30" s="28">
        <v>85</v>
      </c>
      <c r="E30" s="29">
        <f>'Open Male'!F23</f>
        <v>0</v>
      </c>
      <c r="F30" s="29">
        <f>IF(H30=1,12,IF(H30=2,9,IF(H30=3,8,IF(H30=4,7,IF(H30=5,6,IF(H30=6,5,IF(H30=7,4,IF(H30=8,3,IF(H30=9,2,IF(H30=10,1,0))))))))))</f>
        <v>0</v>
      </c>
      <c r="G30" s="1" t="e">
        <f>'Open Male'!I23</f>
        <v>#NUM!</v>
      </c>
      <c r="H30" s="29">
        <f>'Open Male'!J23</f>
        <v>0</v>
      </c>
    </row>
    <row r="31" spans="1:9">
      <c r="A31" s="29" t="s">
        <v>143</v>
      </c>
      <c r="B31" s="28" t="s">
        <v>268</v>
      </c>
      <c r="C31" s="28" t="s">
        <v>265</v>
      </c>
      <c r="D31" s="28">
        <v>105</v>
      </c>
      <c r="E31" s="29">
        <f>'Open Male'!F37</f>
        <v>0</v>
      </c>
      <c r="F31" s="29">
        <f>IF(H31=1,12,IF(H31=2,9,IF(H31=3,8,IF(H31=4,7,IF(H31=5,6,IF(H31=6,5,IF(H31=7,4,IF(H31=8,3,IF(H31=9,2,IF(H31=10,1,0))))))))))</f>
        <v>0</v>
      </c>
      <c r="G31" s="1" t="e">
        <f>'Open Male'!I37</f>
        <v>#NUM!</v>
      </c>
      <c r="H31" s="29">
        <f>'Open Male'!J37</f>
        <v>0</v>
      </c>
    </row>
  </sheetData>
  <sortState ref="A2:H31">
    <sortCondition ref="G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H26"/>
  <sheetViews>
    <sheetView workbookViewId="0">
      <selection activeCell="A25" sqref="A25"/>
    </sheetView>
  </sheetViews>
  <sheetFormatPr baseColWidth="10" defaultColWidth="8.83203125" defaultRowHeight="15" x14ac:dyDescent="0"/>
  <cols>
    <col min="1" max="1" width="17.6640625" bestFit="1" customWidth="1"/>
    <col min="2" max="2" width="6.6640625" bestFit="1" customWidth="1"/>
    <col min="3" max="3" width="12.6640625" bestFit="1" customWidth="1"/>
    <col min="4" max="4" width="10.6640625" bestFit="1" customWidth="1"/>
    <col min="5" max="5" width="4.6640625" bestFit="1" customWidth="1"/>
    <col min="6" max="6" width="5.6640625" bestFit="1" customWidth="1"/>
    <col min="7" max="7" width="13.33203125" bestFit="1" customWidth="1"/>
    <col min="8" max="8" width="8.83203125" style="1"/>
  </cols>
  <sheetData>
    <row r="1" spans="1:8">
      <c r="A1" s="25" t="s">
        <v>18</v>
      </c>
      <c r="B1" s="24" t="s">
        <v>2</v>
      </c>
      <c r="C1" s="24" t="s">
        <v>254</v>
      </c>
      <c r="D1" s="24" t="s">
        <v>255</v>
      </c>
      <c r="E1" s="24" t="s">
        <v>4</v>
      </c>
      <c r="F1" s="24" t="s">
        <v>257</v>
      </c>
      <c r="G1" s="24" t="s">
        <v>258</v>
      </c>
      <c r="H1" s="27" t="s">
        <v>256</v>
      </c>
    </row>
    <row r="2" spans="1:8">
      <c r="A2" s="48" t="s">
        <v>207</v>
      </c>
      <c r="B2" s="26" t="s">
        <v>259</v>
      </c>
      <c r="C2" s="26" t="s">
        <v>260</v>
      </c>
      <c r="D2" s="26" t="s">
        <v>264</v>
      </c>
      <c r="E2" s="29">
        <f>'Junior Female'!F4</f>
        <v>87</v>
      </c>
      <c r="F2" s="29">
        <f>IF(H2=1,12,IF(H2=2,9,IF(H2=3,8,IF(H2=4,7,IF(H2=5,6,IF(H2=6,5,IF(H2=7,4,IF(H2=8,3,IF(H2=9,2,IF(H2=10,1,0))))))))))</f>
        <v>0</v>
      </c>
      <c r="G2" s="23">
        <f>'Junior Female'!I4</f>
        <v>111.05245318446916</v>
      </c>
      <c r="H2" s="29">
        <f>'Junior Female'!J4</f>
        <v>0</v>
      </c>
    </row>
    <row r="3" spans="1:8">
      <c r="A3" s="48" t="s">
        <v>53</v>
      </c>
      <c r="B3" s="26" t="s">
        <v>259</v>
      </c>
      <c r="C3" s="26" t="s">
        <v>303</v>
      </c>
      <c r="D3" s="26">
        <v>58</v>
      </c>
      <c r="E3" s="29">
        <f>'Master Female'!F12</f>
        <v>99</v>
      </c>
      <c r="F3" s="29">
        <f t="shared" ref="F3:F26" si="0">IF(H3=1,12,IF(H3=2,9,IF(H3=3,8,IF(H3=4,7,IF(H3=5,6,IF(H3=6,5,IF(H3=7,4,IF(H3=8,3,IF(H3=9,2,IF(H3=10,1,0))))))))))</f>
        <v>0</v>
      </c>
      <c r="G3" s="23">
        <f>'Master Female'!I12</f>
        <v>160.07038235017032</v>
      </c>
      <c r="H3" s="29">
        <f>'Master Female'!J12</f>
        <v>0</v>
      </c>
    </row>
    <row r="4" spans="1:8">
      <c r="A4" s="48" t="s">
        <v>304</v>
      </c>
      <c r="B4" s="26" t="s">
        <v>259</v>
      </c>
      <c r="C4" s="26" t="s">
        <v>303</v>
      </c>
      <c r="D4" s="26">
        <v>63</v>
      </c>
      <c r="E4" s="29">
        <f>'Master Female'!F15</f>
        <v>103</v>
      </c>
      <c r="F4" s="29">
        <f t="shared" si="0"/>
        <v>0</v>
      </c>
      <c r="G4" s="23">
        <f>'Master Female'!I15</f>
        <v>160.83100175872789</v>
      </c>
      <c r="H4" s="29">
        <f>'Master Female'!J15</f>
        <v>0</v>
      </c>
    </row>
    <row r="5" spans="1:8">
      <c r="A5" s="48" t="s">
        <v>88</v>
      </c>
      <c r="B5" s="26" t="s">
        <v>259</v>
      </c>
      <c r="C5" s="26" t="s">
        <v>295</v>
      </c>
      <c r="D5" s="26">
        <v>63</v>
      </c>
      <c r="E5" s="29">
        <f>'Master Female'!F16</f>
        <v>79</v>
      </c>
      <c r="F5" s="29">
        <f t="shared" si="0"/>
        <v>0</v>
      </c>
      <c r="G5" s="23">
        <f>'Master Female'!I16</f>
        <v>125.99162493596141</v>
      </c>
      <c r="H5" s="29">
        <f>'Master Female'!J16</f>
        <v>0</v>
      </c>
    </row>
    <row r="6" spans="1:8">
      <c r="A6" s="25" t="s">
        <v>185</v>
      </c>
      <c r="B6" s="26" t="s">
        <v>259</v>
      </c>
      <c r="C6" s="26" t="s">
        <v>265</v>
      </c>
      <c r="D6" s="26">
        <v>58</v>
      </c>
      <c r="E6" s="29">
        <f>'Open Female'!F14</f>
        <v>84</v>
      </c>
      <c r="F6" s="29">
        <f t="shared" si="0"/>
        <v>0</v>
      </c>
      <c r="G6" s="23">
        <f>'Open Female'!I14</f>
        <v>123.59521049161512</v>
      </c>
      <c r="H6" s="29">
        <f>'Open Female'!J14</f>
        <v>0</v>
      </c>
    </row>
    <row r="7" spans="1:8">
      <c r="A7" s="48" t="s">
        <v>189</v>
      </c>
      <c r="B7" s="26" t="s">
        <v>259</v>
      </c>
      <c r="C7" s="26" t="s">
        <v>265</v>
      </c>
      <c r="D7" s="26">
        <v>75</v>
      </c>
      <c r="E7" s="29">
        <f>'Open Female'!F21</f>
        <v>126</v>
      </c>
      <c r="F7" s="29">
        <f t="shared" si="0"/>
        <v>0</v>
      </c>
      <c r="G7" s="23">
        <f>'Open Female'!I21</f>
        <v>152.74477584311651</v>
      </c>
      <c r="H7" s="29">
        <f>'Open Female'!J21</f>
        <v>0</v>
      </c>
    </row>
    <row r="8" spans="1:8">
      <c r="A8" s="48" t="s">
        <v>305</v>
      </c>
      <c r="B8" s="26" t="s">
        <v>259</v>
      </c>
      <c r="C8" s="26" t="s">
        <v>265</v>
      </c>
      <c r="D8" s="26">
        <v>75</v>
      </c>
      <c r="E8" s="29">
        <f>'Open Female'!F7</f>
        <v>137</v>
      </c>
      <c r="F8" s="29">
        <f t="shared" si="0"/>
        <v>0</v>
      </c>
      <c r="G8" s="23">
        <f>'Open Female'!I7</f>
        <v>165.70957054945299</v>
      </c>
      <c r="H8" s="29">
        <f>'Open Female'!J7</f>
        <v>0</v>
      </c>
    </row>
    <row r="9" spans="1:8">
      <c r="A9" s="25" t="s">
        <v>195</v>
      </c>
      <c r="B9" s="26" t="s">
        <v>259</v>
      </c>
      <c r="C9" s="26" t="s">
        <v>265</v>
      </c>
      <c r="D9" s="26">
        <v>75</v>
      </c>
      <c r="E9" s="29">
        <f>'Open Female'!F28</f>
        <v>0</v>
      </c>
      <c r="F9" s="29">
        <f t="shared" si="0"/>
        <v>0</v>
      </c>
      <c r="G9" s="23" t="e">
        <f>'Open Female'!I28</f>
        <v>#NUM!</v>
      </c>
      <c r="H9" s="29">
        <f>'Open Female'!J28</f>
        <v>0</v>
      </c>
    </row>
    <row r="10" spans="1:8">
      <c r="A10" s="25" t="s">
        <v>196</v>
      </c>
      <c r="B10" s="26" t="s">
        <v>259</v>
      </c>
      <c r="C10" s="26" t="s">
        <v>265</v>
      </c>
      <c r="D10" s="26" t="s">
        <v>264</v>
      </c>
      <c r="E10" s="29">
        <f>'Open Female'!F29</f>
        <v>105</v>
      </c>
      <c r="F10" s="29">
        <f t="shared" si="0"/>
        <v>0</v>
      </c>
      <c r="G10" s="23">
        <f>'Open Female'!I23</f>
        <v>165.50022457885734</v>
      </c>
      <c r="H10" s="29">
        <f>'Open Female'!J23</f>
        <v>0</v>
      </c>
    </row>
    <row r="11" spans="1:8">
      <c r="A11" s="25" t="s">
        <v>37</v>
      </c>
      <c r="B11" s="26" t="s">
        <v>268</v>
      </c>
      <c r="C11" s="26" t="s">
        <v>271</v>
      </c>
      <c r="D11" s="26">
        <v>77</v>
      </c>
      <c r="E11" s="29">
        <f>'Master Male'!F19</f>
        <v>0</v>
      </c>
      <c r="F11" s="29">
        <f t="shared" si="0"/>
        <v>0</v>
      </c>
      <c r="G11" s="23" t="e">
        <f>'Master Male'!I19</f>
        <v>#NUM!</v>
      </c>
      <c r="H11" s="29">
        <f>'Master Male'!J19</f>
        <v>0</v>
      </c>
    </row>
    <row r="12" spans="1:8">
      <c r="A12" s="50" t="s">
        <v>101</v>
      </c>
      <c r="B12" s="26" t="s">
        <v>268</v>
      </c>
      <c r="C12" s="26" t="s">
        <v>271</v>
      </c>
      <c r="D12" s="26">
        <v>105</v>
      </c>
      <c r="E12" s="29">
        <f>'Master Male'!F17</f>
        <v>153</v>
      </c>
      <c r="F12" s="29">
        <f t="shared" si="0"/>
        <v>0</v>
      </c>
      <c r="G12" s="23">
        <f>'Master Male'!I17</f>
        <v>184.42885378559458</v>
      </c>
      <c r="H12" s="29">
        <f>'Master Male'!J17</f>
        <v>0</v>
      </c>
    </row>
    <row r="13" spans="1:8">
      <c r="A13" s="50" t="s">
        <v>110</v>
      </c>
      <c r="B13" s="26" t="s">
        <v>268</v>
      </c>
      <c r="C13" s="26" t="s">
        <v>299</v>
      </c>
      <c r="D13" s="26">
        <v>85</v>
      </c>
      <c r="E13" s="29">
        <f>'Master Male'!F32</f>
        <v>139</v>
      </c>
      <c r="F13" s="29">
        <f t="shared" si="0"/>
        <v>0</v>
      </c>
      <c r="G13" s="23">
        <f>'Master Male'!I32</f>
        <v>245.12920995598347</v>
      </c>
      <c r="H13" s="29">
        <f>'Master Male'!J32</f>
        <v>0</v>
      </c>
    </row>
    <row r="14" spans="1:8">
      <c r="A14" s="50" t="s">
        <v>136</v>
      </c>
      <c r="B14" s="26" t="s">
        <v>268</v>
      </c>
      <c r="C14" s="26" t="s">
        <v>265</v>
      </c>
      <c r="D14" s="26">
        <v>62</v>
      </c>
      <c r="E14" s="29">
        <f>'Open Male'!F25</f>
        <v>0</v>
      </c>
      <c r="F14" s="29">
        <f t="shared" si="0"/>
        <v>0</v>
      </c>
      <c r="G14" s="23" t="e">
        <f>'Open Male'!I25</f>
        <v>#NUM!</v>
      </c>
      <c r="H14" s="29">
        <f>'Open Male'!J25</f>
        <v>0</v>
      </c>
    </row>
    <row r="15" spans="1:8">
      <c r="A15" s="50" t="s">
        <v>62</v>
      </c>
      <c r="B15" s="26" t="s">
        <v>268</v>
      </c>
      <c r="C15" s="26" t="s">
        <v>265</v>
      </c>
      <c r="D15" s="26">
        <v>69</v>
      </c>
      <c r="E15" s="29">
        <f>'Open Male'!F79</f>
        <v>0</v>
      </c>
      <c r="F15" s="29">
        <f t="shared" si="0"/>
        <v>0</v>
      </c>
      <c r="G15" s="23" t="e">
        <f>'Open Male'!I79</f>
        <v>#NUM!</v>
      </c>
      <c r="H15" s="29">
        <f>'Open Male'!J79</f>
        <v>0</v>
      </c>
    </row>
    <row r="16" spans="1:8">
      <c r="A16" s="25" t="s">
        <v>167</v>
      </c>
      <c r="B16" s="26" t="s">
        <v>268</v>
      </c>
      <c r="C16" s="26" t="s">
        <v>265</v>
      </c>
      <c r="D16" s="26">
        <v>77</v>
      </c>
      <c r="E16" s="29">
        <f>'Open Male'!F74</f>
        <v>0</v>
      </c>
      <c r="F16" s="29">
        <f t="shared" si="0"/>
        <v>0</v>
      </c>
      <c r="G16" s="23" t="e">
        <f>'Open Male'!I74</f>
        <v>#NUM!</v>
      </c>
      <c r="H16" s="29">
        <f>'Open Male'!J74</f>
        <v>0</v>
      </c>
    </row>
    <row r="17" spans="1:8">
      <c r="A17" s="50" t="s">
        <v>306</v>
      </c>
      <c r="B17" s="26" t="s">
        <v>268</v>
      </c>
      <c r="C17" s="26" t="s">
        <v>265</v>
      </c>
      <c r="D17" s="26">
        <v>77</v>
      </c>
      <c r="E17" s="29">
        <f>'Open Male'!F65</f>
        <v>252</v>
      </c>
      <c r="F17" s="29">
        <f t="shared" si="0"/>
        <v>0</v>
      </c>
      <c r="G17">
        <f>'Open Male'!I65</f>
        <v>339.06178305393394</v>
      </c>
      <c r="H17" s="1">
        <f>'Open Male'!J65</f>
        <v>0</v>
      </c>
    </row>
    <row r="18" spans="1:8">
      <c r="A18" s="25" t="s">
        <v>152</v>
      </c>
      <c r="B18" s="26" t="s">
        <v>268</v>
      </c>
      <c r="C18" s="26" t="s">
        <v>265</v>
      </c>
      <c r="D18" s="26">
        <v>77</v>
      </c>
      <c r="E18" s="29">
        <f>'Open Male'!F48</f>
        <v>208</v>
      </c>
      <c r="F18" s="29">
        <f t="shared" si="0"/>
        <v>0</v>
      </c>
      <c r="G18">
        <f>'Open Male'!I48</f>
        <v>265.7100038116738</v>
      </c>
      <c r="H18" s="1">
        <f>'Open Male'!J48</f>
        <v>0</v>
      </c>
    </row>
    <row r="19" spans="1:8">
      <c r="A19" s="25" t="s">
        <v>114</v>
      </c>
      <c r="B19" s="26" t="s">
        <v>268</v>
      </c>
      <c r="C19" s="26" t="s">
        <v>265</v>
      </c>
      <c r="D19" s="26">
        <v>85</v>
      </c>
      <c r="E19" s="29">
        <f>'Open Male'!F2</f>
        <v>0</v>
      </c>
      <c r="F19" s="29">
        <f t="shared" si="0"/>
        <v>0</v>
      </c>
      <c r="G19" t="e">
        <f>'Open Male'!I2</f>
        <v>#NUM!</v>
      </c>
      <c r="H19" s="1">
        <f>'Open Male'!J2</f>
        <v>0</v>
      </c>
    </row>
    <row r="20" spans="1:8">
      <c r="A20" s="25" t="s">
        <v>307</v>
      </c>
      <c r="B20" s="26" t="s">
        <v>268</v>
      </c>
      <c r="C20" s="26" t="s">
        <v>265</v>
      </c>
      <c r="D20" s="26">
        <v>85</v>
      </c>
      <c r="E20" s="29">
        <f>'Open Male'!F72</f>
        <v>0</v>
      </c>
      <c r="F20" s="29">
        <f t="shared" si="0"/>
        <v>0</v>
      </c>
      <c r="G20" t="e">
        <f>'Open Male'!I72</f>
        <v>#NUM!</v>
      </c>
      <c r="H20" s="1">
        <f>'Open Male'!J72</f>
        <v>0</v>
      </c>
    </row>
    <row r="21" spans="1:8">
      <c r="A21" s="25" t="s">
        <v>72</v>
      </c>
      <c r="B21" s="26" t="s">
        <v>268</v>
      </c>
      <c r="C21" s="26" t="s">
        <v>265</v>
      </c>
      <c r="D21" s="26">
        <v>85</v>
      </c>
      <c r="E21" s="29">
        <f>'Open Male'!F44</f>
        <v>205</v>
      </c>
      <c r="F21" s="29">
        <f t="shared" si="0"/>
        <v>0</v>
      </c>
      <c r="G21">
        <f>'Open Male'!I44</f>
        <v>247.94019949332909</v>
      </c>
      <c r="H21" s="1">
        <f>'Open Male'!J44</f>
        <v>0</v>
      </c>
    </row>
    <row r="22" spans="1:8">
      <c r="A22" s="50" t="s">
        <v>74</v>
      </c>
      <c r="B22" s="26" t="s">
        <v>268</v>
      </c>
      <c r="C22" s="26" t="s">
        <v>265</v>
      </c>
      <c r="D22" s="26">
        <v>94</v>
      </c>
      <c r="E22" s="29">
        <f>'Open Male'!F58</f>
        <v>220</v>
      </c>
      <c r="F22" s="29">
        <f t="shared" si="0"/>
        <v>0</v>
      </c>
      <c r="G22">
        <f>'Open Male'!I58</f>
        <v>252.2599186442811</v>
      </c>
      <c r="H22" s="1">
        <f>'Open Male'!J58</f>
        <v>0</v>
      </c>
    </row>
    <row r="23" spans="1:8">
      <c r="A23" s="25" t="s">
        <v>75</v>
      </c>
      <c r="B23" s="26" t="s">
        <v>268</v>
      </c>
      <c r="C23" s="26" t="s">
        <v>265</v>
      </c>
      <c r="D23" s="26">
        <v>94</v>
      </c>
      <c r="E23" s="29">
        <f>'Open Male'!F30</f>
        <v>188</v>
      </c>
      <c r="F23" s="29">
        <f t="shared" si="0"/>
        <v>0</v>
      </c>
      <c r="G23">
        <f>'Open Male'!I30</f>
        <v>214.47801198067282</v>
      </c>
      <c r="H23" s="1">
        <f>'Open Male'!J30</f>
        <v>0</v>
      </c>
    </row>
    <row r="24" spans="1:8">
      <c r="A24" s="25" t="s">
        <v>133</v>
      </c>
      <c r="B24" s="26" t="s">
        <v>268</v>
      </c>
      <c r="C24" s="26" t="s">
        <v>265</v>
      </c>
      <c r="D24" s="26">
        <v>105</v>
      </c>
      <c r="E24" s="29">
        <f>'Open Male'!F22</f>
        <v>0</v>
      </c>
      <c r="F24" s="29">
        <f t="shared" si="0"/>
        <v>0</v>
      </c>
      <c r="G24" t="e">
        <f>'Open Male'!I22</f>
        <v>#NUM!</v>
      </c>
      <c r="H24" s="1">
        <f>'Open Male'!J22</f>
        <v>0</v>
      </c>
    </row>
    <row r="25" spans="1:8">
      <c r="A25" s="50" t="s">
        <v>170</v>
      </c>
      <c r="B25" s="26" t="s">
        <v>268</v>
      </c>
      <c r="C25" s="26" t="s">
        <v>265</v>
      </c>
      <c r="D25" s="26" t="s">
        <v>278</v>
      </c>
      <c r="E25" s="29">
        <f>'Open Male'!F78</f>
        <v>255</v>
      </c>
      <c r="F25" s="29">
        <f t="shared" si="0"/>
        <v>0</v>
      </c>
      <c r="G25">
        <f>'Open Male'!I78</f>
        <v>279.12330618249803</v>
      </c>
      <c r="H25" s="1">
        <f>'Open Male'!J78</f>
        <v>0</v>
      </c>
    </row>
    <row r="26" spans="1:8">
      <c r="A26" s="41" t="s">
        <v>321</v>
      </c>
      <c r="B26" s="30" t="s">
        <v>268</v>
      </c>
      <c r="C26" s="30" t="s">
        <v>265</v>
      </c>
      <c r="D26" s="30">
        <v>94</v>
      </c>
      <c r="E26">
        <f>'Open Male'!F86</f>
        <v>213</v>
      </c>
      <c r="F26" s="29">
        <f t="shared" si="0"/>
        <v>0</v>
      </c>
      <c r="G26">
        <f>'Open Male'!I86</f>
        <v>258.0987215294449</v>
      </c>
      <c r="H26" s="1">
        <f>'Open Male'!J86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H27"/>
  <sheetViews>
    <sheetView workbookViewId="0">
      <selection activeCell="L35" sqref="L35"/>
    </sheetView>
  </sheetViews>
  <sheetFormatPr baseColWidth="10" defaultColWidth="8.83203125" defaultRowHeight="15.75" customHeight="1" x14ac:dyDescent="0"/>
  <cols>
    <col min="1" max="1" width="15.83203125" style="1" bestFit="1" customWidth="1"/>
    <col min="2" max="2" width="6.6640625" style="1" bestFit="1" customWidth="1"/>
    <col min="3" max="3" width="12.6640625" style="1" bestFit="1" customWidth="1"/>
    <col min="4" max="4" width="10.6640625" style="1" bestFit="1" customWidth="1"/>
    <col min="5" max="5" width="4.6640625" style="1" bestFit="1" customWidth="1"/>
    <col min="6" max="6" width="5.6640625" style="1" bestFit="1" customWidth="1"/>
    <col min="7" max="7" width="13.33203125" style="1" bestFit="1" customWidth="1"/>
    <col min="8" max="16384" width="8.83203125" style="1"/>
  </cols>
  <sheetData>
    <row r="1" spans="1:8" ht="15.75" customHeight="1">
      <c r="A1" s="27" t="s">
        <v>18</v>
      </c>
      <c r="B1" s="27" t="s">
        <v>2</v>
      </c>
      <c r="C1" s="27" t="s">
        <v>254</v>
      </c>
      <c r="D1" s="27" t="s">
        <v>255</v>
      </c>
      <c r="E1" s="27" t="s">
        <v>4</v>
      </c>
      <c r="F1" s="27" t="s">
        <v>257</v>
      </c>
      <c r="G1" s="27" t="s">
        <v>258</v>
      </c>
      <c r="H1" s="27" t="s">
        <v>256</v>
      </c>
    </row>
    <row r="2" spans="1:8" ht="15.75" customHeight="1">
      <c r="A2" s="27" t="s">
        <v>43</v>
      </c>
      <c r="B2" s="30" t="s">
        <v>268</v>
      </c>
      <c r="C2" s="30" t="s">
        <v>260</v>
      </c>
      <c r="D2" s="30">
        <v>105</v>
      </c>
      <c r="E2" s="29">
        <f>'Junior Male'!F15</f>
        <v>0</v>
      </c>
      <c r="F2" s="29">
        <f>IF(H2=1,12,IF(H2=2,9,IF(H2=3,8,IF(H2=4,7,IF(H2=5,6,IF(H2=6,5,IF(H2=7,4,IF(H2=8,3,IF(H2=9,2,IF(H2=10,1,0))))))))))</f>
        <v>0</v>
      </c>
      <c r="G2" s="29">
        <f>'Junior Male'!I15</f>
        <v>0</v>
      </c>
      <c r="H2" s="29">
        <f>'Junior Male'!J15</f>
        <v>0</v>
      </c>
    </row>
    <row r="3" spans="1:8" ht="15.75" customHeight="1">
      <c r="A3" s="27" t="s">
        <v>308</v>
      </c>
      <c r="B3" s="30" t="s">
        <v>268</v>
      </c>
      <c r="C3" s="30" t="s">
        <v>269</v>
      </c>
      <c r="D3" s="30" t="s">
        <v>278</v>
      </c>
      <c r="E3" s="29">
        <f>'Master Male'!F9</f>
        <v>265</v>
      </c>
      <c r="F3" s="29">
        <f t="shared" ref="F3:F8" si="0">IF(H3=1,12,IF(H3=2,9,IF(H3=3,8,IF(H3=4,7,IF(H3=5,6,IF(H3=6,5,IF(H3=7,4,IF(H3=8,3,IF(H3=9,2,IF(H3=10,1,0))))))))))</f>
        <v>0</v>
      </c>
      <c r="G3" s="29">
        <f>'Master Male'!I9</f>
        <v>319.45494446256714</v>
      </c>
      <c r="H3" s="29">
        <f>'Master Male'!J9</f>
        <v>0</v>
      </c>
    </row>
    <row r="4" spans="1:8" ht="15.75" customHeight="1">
      <c r="A4" s="27" t="s">
        <v>155</v>
      </c>
      <c r="B4" s="30" t="s">
        <v>268</v>
      </c>
      <c r="C4" s="30" t="s">
        <v>265</v>
      </c>
      <c r="D4" s="30">
        <v>69</v>
      </c>
      <c r="E4" s="29">
        <f>'Open Male'!F53</f>
        <v>0</v>
      </c>
      <c r="F4" s="29">
        <f t="shared" si="0"/>
        <v>0</v>
      </c>
      <c r="G4" s="29" t="e">
        <f>'Open Male'!I53</f>
        <v>#NUM!</v>
      </c>
      <c r="H4" s="29">
        <f>'Open Male'!J53</f>
        <v>0</v>
      </c>
    </row>
    <row r="5" spans="1:8" ht="15.75" customHeight="1">
      <c r="A5" s="27" t="s">
        <v>309</v>
      </c>
      <c r="B5" s="30" t="s">
        <v>268</v>
      </c>
      <c r="C5" s="30" t="s">
        <v>265</v>
      </c>
      <c r="D5" s="30">
        <v>77</v>
      </c>
      <c r="E5" s="29">
        <f>'Open Male'!F46</f>
        <v>272</v>
      </c>
      <c r="F5" s="29">
        <f t="shared" si="0"/>
        <v>0</v>
      </c>
      <c r="G5" s="29">
        <f>'Open Male'!I46</f>
        <v>344.56746036001994</v>
      </c>
      <c r="H5" s="29">
        <f>'Open Male'!J46</f>
        <v>0</v>
      </c>
    </row>
    <row r="6" spans="1:8" ht="15.75" customHeight="1">
      <c r="A6" s="27" t="s">
        <v>156</v>
      </c>
      <c r="B6" s="30" t="s">
        <v>268</v>
      </c>
      <c r="C6" s="30" t="s">
        <v>265</v>
      </c>
      <c r="D6" s="30" t="s">
        <v>278</v>
      </c>
      <c r="E6" s="29">
        <f>'Open Male'!F56</f>
        <v>300</v>
      </c>
      <c r="F6" s="29">
        <f t="shared" si="0"/>
        <v>0</v>
      </c>
      <c r="G6" s="29">
        <f>'Open Male'!I56</f>
        <v>321.34835329886573</v>
      </c>
      <c r="H6" s="29">
        <f>'Open Male'!J56</f>
        <v>0</v>
      </c>
    </row>
    <row r="7" spans="1:8" ht="15.75" customHeight="1">
      <c r="A7" s="29" t="s">
        <v>325</v>
      </c>
      <c r="B7" s="30" t="s">
        <v>268</v>
      </c>
      <c r="C7" s="30" t="s">
        <v>326</v>
      </c>
      <c r="D7" s="30">
        <v>50</v>
      </c>
      <c r="E7" s="30">
        <f>'Youth Male'!F46</f>
        <v>0</v>
      </c>
      <c r="F7" s="29">
        <f t="shared" si="0"/>
        <v>0</v>
      </c>
      <c r="G7" s="29" t="e">
        <f>'Youth Male'!I46</f>
        <v>#NUM!</v>
      </c>
      <c r="H7" s="1">
        <f>'Youth Male'!J46</f>
        <v>0</v>
      </c>
    </row>
    <row r="8" spans="1:8" ht="15.75" customHeight="1">
      <c r="A8" s="29" t="s">
        <v>327</v>
      </c>
      <c r="B8" s="30" t="s">
        <v>259</v>
      </c>
      <c r="C8" s="30" t="s">
        <v>269</v>
      </c>
      <c r="D8" s="30" t="s">
        <v>264</v>
      </c>
      <c r="E8" s="30">
        <f>'Master Female'!F20</f>
        <v>106</v>
      </c>
      <c r="F8" s="29">
        <f t="shared" si="0"/>
        <v>0</v>
      </c>
      <c r="G8" s="29">
        <f>'Master Female'!I20</f>
        <v>145.21739976720946</v>
      </c>
      <c r="H8" s="1">
        <f>'Master Female'!J20</f>
        <v>0</v>
      </c>
    </row>
    <row r="9" spans="1:8" ht="15.75" customHeight="1">
      <c r="A9" s="29"/>
      <c r="B9" s="30"/>
      <c r="C9" s="30"/>
      <c r="D9" s="30"/>
      <c r="E9" s="30"/>
      <c r="F9" s="29"/>
      <c r="G9" s="29"/>
    </row>
    <row r="10" spans="1:8" ht="15.75" customHeight="1">
      <c r="A10" s="29"/>
      <c r="B10" s="30"/>
      <c r="C10" s="30"/>
      <c r="D10" s="30"/>
      <c r="E10" s="30"/>
      <c r="F10" s="29"/>
      <c r="G10" s="29"/>
    </row>
    <row r="11" spans="1:8" ht="15.75" customHeight="1">
      <c r="A11" s="29"/>
      <c r="B11" s="30"/>
      <c r="C11" s="30"/>
      <c r="D11" s="30"/>
      <c r="E11" s="30"/>
      <c r="F11" s="29"/>
      <c r="G11" s="29"/>
    </row>
    <row r="12" spans="1:8" ht="15.75" customHeight="1">
      <c r="A12" s="29"/>
      <c r="B12" s="30"/>
      <c r="C12" s="30"/>
      <c r="D12" s="30"/>
      <c r="E12" s="30"/>
      <c r="F12" s="29"/>
      <c r="G12" s="29"/>
    </row>
    <row r="13" spans="1:8" ht="15.75" customHeight="1">
      <c r="A13" s="29"/>
      <c r="B13" s="30"/>
      <c r="C13" s="30"/>
      <c r="D13" s="30"/>
      <c r="E13" s="30"/>
      <c r="F13" s="29"/>
      <c r="G13" s="29"/>
    </row>
    <row r="14" spans="1:8" ht="15.75" customHeight="1">
      <c r="A14" s="29"/>
      <c r="B14" s="30"/>
      <c r="C14" s="30"/>
      <c r="D14" s="30"/>
      <c r="E14" s="30"/>
      <c r="F14" s="29"/>
      <c r="G14" s="29"/>
    </row>
    <row r="15" spans="1:8" ht="15.75" customHeight="1">
      <c r="A15" s="29"/>
      <c r="B15" s="30"/>
      <c r="C15" s="30"/>
      <c r="D15" s="30"/>
      <c r="E15" s="30"/>
      <c r="F15" s="29"/>
      <c r="G15" s="29"/>
    </row>
    <row r="16" spans="1:8" ht="15.75" customHeight="1">
      <c r="A16" s="29"/>
      <c r="B16" s="30"/>
      <c r="C16" s="30"/>
      <c r="D16" s="30"/>
      <c r="E16" s="30"/>
      <c r="F16" s="29"/>
      <c r="G16" s="29"/>
    </row>
    <row r="17" spans="1:5" ht="15.75" customHeight="1">
      <c r="A17" s="29"/>
      <c r="B17" s="30"/>
      <c r="C17" s="30"/>
      <c r="D17" s="30"/>
      <c r="E17" s="30"/>
    </row>
    <row r="18" spans="1:5" ht="15.75" customHeight="1">
      <c r="A18" s="29"/>
      <c r="B18" s="30"/>
      <c r="C18" s="30"/>
      <c r="D18" s="30"/>
      <c r="E18" s="30"/>
    </row>
    <row r="19" spans="1:5" ht="15.75" customHeight="1">
      <c r="A19" s="29"/>
      <c r="B19" s="30"/>
      <c r="C19" s="30"/>
      <c r="D19" s="30"/>
      <c r="E19" s="30"/>
    </row>
    <row r="20" spans="1:5" ht="15.75" customHeight="1">
      <c r="A20" s="29"/>
      <c r="B20" s="30"/>
      <c r="C20" s="30"/>
      <c r="D20" s="30"/>
      <c r="E20" s="30"/>
    </row>
    <row r="21" spans="1:5" ht="15.75" customHeight="1">
      <c r="A21" s="29"/>
      <c r="B21" s="30"/>
      <c r="C21" s="30"/>
      <c r="D21" s="30"/>
      <c r="E21" s="30"/>
    </row>
    <row r="22" spans="1:5" ht="15.75" customHeight="1">
      <c r="A22" s="29"/>
      <c r="B22" s="30"/>
      <c r="C22" s="30"/>
      <c r="D22" s="30"/>
      <c r="E22" s="30"/>
    </row>
    <row r="23" spans="1:5" ht="15.75" customHeight="1">
      <c r="A23" s="29"/>
      <c r="B23" s="30"/>
      <c r="C23" s="30"/>
      <c r="D23" s="30"/>
      <c r="E23" s="30"/>
    </row>
    <row r="24" spans="1:5" ht="15.75" customHeight="1">
      <c r="A24" s="29"/>
      <c r="B24" s="30"/>
      <c r="C24" s="30"/>
      <c r="D24" s="30"/>
      <c r="E24" s="30"/>
    </row>
    <row r="25" spans="1:5" ht="15.75" customHeight="1">
      <c r="A25" s="29"/>
      <c r="B25" s="30"/>
      <c r="C25" s="30"/>
      <c r="D25" s="30"/>
      <c r="E25" s="30"/>
    </row>
    <row r="26" spans="1:5" ht="15.75" customHeight="1">
      <c r="A26" s="29"/>
      <c r="B26" s="30"/>
      <c r="C26" s="30"/>
      <c r="D26" s="30"/>
      <c r="E26" s="30"/>
    </row>
    <row r="27" spans="1:5" ht="15.75" customHeight="1">
      <c r="B27" s="30"/>
      <c r="C27" s="30"/>
      <c r="D27" s="30"/>
      <c r="E27" s="3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18" sqref="F18"/>
    </sheetView>
  </sheetViews>
  <sheetFormatPr baseColWidth="10" defaultColWidth="11" defaultRowHeight="15" x14ac:dyDescent="0"/>
  <cols>
    <col min="1" max="1" width="15" style="2" bestFit="1" customWidth="1"/>
    <col min="2" max="2" width="14" style="2" customWidth="1"/>
    <col min="3" max="3" width="4.33203125" style="2" bestFit="1" customWidth="1"/>
    <col min="4" max="4" width="7.33203125" style="2" bestFit="1" customWidth="1"/>
    <col min="5" max="5" width="8.1640625" style="2" bestFit="1" customWidth="1"/>
    <col min="6" max="6" width="5.33203125" style="2" bestFit="1" customWidth="1"/>
    <col min="7" max="7" width="12.1640625" style="2" bestFit="1" customWidth="1"/>
    <col min="8" max="8" width="7.5" style="2" bestFit="1" customWidth="1"/>
    <col min="9" max="9" width="14" style="2" bestFit="1" customWidth="1"/>
    <col min="10" max="16384" width="11" style="2"/>
  </cols>
  <sheetData>
    <row r="1" spans="1:10">
      <c r="A1" s="1" t="s">
        <v>18</v>
      </c>
      <c r="B1" s="1" t="s">
        <v>91</v>
      </c>
      <c r="C1" s="1" t="s">
        <v>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256</v>
      </c>
    </row>
    <row r="2" spans="1:10" s="3" customFormat="1">
      <c r="A2" s="10" t="s">
        <v>208</v>
      </c>
      <c r="B2" s="7">
        <v>1996</v>
      </c>
      <c r="C2" s="7">
        <v>18</v>
      </c>
      <c r="D2" s="3" t="s">
        <v>19</v>
      </c>
      <c r="E2" s="3">
        <v>76.400000000000006</v>
      </c>
      <c r="F2" s="3">
        <v>226</v>
      </c>
      <c r="G2" s="5">
        <f>IF(D2="F",IF(E2&lt;148.026,10^(0.89726074*((LOG10(E2/148.026))^2)),1),IF(E2&lt;174.393,10^(0.794358141*((LOG10(E2/174.393))^2)),1))</f>
        <v>1.2648996455465185</v>
      </c>
      <c r="H2" s="5">
        <v>1</v>
      </c>
      <c r="I2" s="5">
        <f t="shared" ref="I2:I15" si="0">F2*G2*H2</f>
        <v>285.86731989351318</v>
      </c>
      <c r="J2" s="5"/>
    </row>
    <row r="3" spans="1:10">
      <c r="A3" s="10" t="s">
        <v>27</v>
      </c>
      <c r="B3" s="7">
        <v>1996</v>
      </c>
      <c r="C3" s="7">
        <v>18</v>
      </c>
      <c r="D3" s="3" t="s">
        <v>19</v>
      </c>
      <c r="E3" s="3"/>
      <c r="F3" s="3"/>
      <c r="G3" s="5" t="e">
        <f>IF(D3="F",IF(E3&lt;148.026,10^(0.89726074*((LOG10(E3/148.026))^2)),1),IF(E3&lt;174.393,10^(0.794358141*((LOG10(E3/174.393))^2)),1))</f>
        <v>#NUM!</v>
      </c>
      <c r="H3" s="5">
        <v>1</v>
      </c>
      <c r="I3" s="5" t="e">
        <f t="shared" si="0"/>
        <v>#NUM!</v>
      </c>
    </row>
    <row r="4" spans="1:10">
      <c r="A4" s="10" t="s">
        <v>24</v>
      </c>
      <c r="B4" s="7">
        <v>1996</v>
      </c>
      <c r="C4" s="7">
        <v>18</v>
      </c>
      <c r="D4" s="2" t="s">
        <v>19</v>
      </c>
      <c r="E4" s="2">
        <v>89.5</v>
      </c>
      <c r="F4" s="2">
        <v>184</v>
      </c>
      <c r="G4" s="5">
        <f t="shared" ref="G4:G16" si="1">IF(D4="F",IF(E4&lt;148.026,10^(0.89726074*((LOG10(E4/148.026))^2)),1),IF(E4&lt;174.393,10^(0.794358141*((LOG10(E4/174.393))^2)),1))</f>
        <v>1.1659237272106162</v>
      </c>
      <c r="H4" s="1">
        <v>1</v>
      </c>
      <c r="I4" s="1">
        <f t="shared" si="0"/>
        <v>214.52996580675338</v>
      </c>
    </row>
    <row r="5" spans="1:10">
      <c r="A5" s="10" t="s">
        <v>209</v>
      </c>
      <c r="B5" s="7">
        <v>1996</v>
      </c>
      <c r="C5" s="7">
        <v>18</v>
      </c>
      <c r="D5" s="2" t="s">
        <v>19</v>
      </c>
      <c r="E5" s="2">
        <v>68.099999999999994</v>
      </c>
      <c r="F5" s="2">
        <v>162</v>
      </c>
      <c r="G5" s="5">
        <f t="shared" si="1"/>
        <v>1.356687174669762</v>
      </c>
      <c r="H5" s="1">
        <v>1</v>
      </c>
      <c r="I5" s="1">
        <f t="shared" si="0"/>
        <v>219.78332229650144</v>
      </c>
    </row>
    <row r="6" spans="1:10">
      <c r="A6" s="10" t="s">
        <v>210</v>
      </c>
      <c r="B6" s="7">
        <v>1996</v>
      </c>
      <c r="C6" s="7">
        <v>18</v>
      </c>
      <c r="D6" s="2" t="s">
        <v>19</v>
      </c>
      <c r="E6" s="2">
        <v>61</v>
      </c>
      <c r="F6" s="2">
        <v>192</v>
      </c>
      <c r="G6" s="5">
        <f t="shared" si="1"/>
        <v>1.4632549677285687</v>
      </c>
      <c r="H6" s="1">
        <v>1</v>
      </c>
      <c r="I6" s="1">
        <f t="shared" si="0"/>
        <v>280.9449538038852</v>
      </c>
    </row>
    <row r="7" spans="1:10">
      <c r="A7" s="10" t="s">
        <v>211</v>
      </c>
      <c r="B7" s="7">
        <v>1996</v>
      </c>
      <c r="C7" s="7">
        <v>18</v>
      </c>
      <c r="D7" s="2" t="s">
        <v>19</v>
      </c>
      <c r="E7" s="2">
        <v>145.19999999999999</v>
      </c>
      <c r="F7" s="2">
        <v>208</v>
      </c>
      <c r="G7" s="5">
        <f t="shared" si="1"/>
        <v>1.0116456781645728</v>
      </c>
      <c r="H7" s="1">
        <v>1</v>
      </c>
      <c r="I7" s="1">
        <f t="shared" si="0"/>
        <v>210.42230105823114</v>
      </c>
    </row>
    <row r="8" spans="1:10">
      <c r="A8" s="10" t="s">
        <v>212</v>
      </c>
      <c r="B8" s="7">
        <v>1996</v>
      </c>
      <c r="C8" s="7">
        <v>18</v>
      </c>
      <c r="D8" s="2" t="s">
        <v>19</v>
      </c>
      <c r="E8" s="2">
        <v>83.3</v>
      </c>
      <c r="F8" s="2">
        <v>191</v>
      </c>
      <c r="G8" s="5">
        <f t="shared" si="1"/>
        <v>1.207236436047525</v>
      </c>
      <c r="H8" s="2">
        <v>1</v>
      </c>
      <c r="I8" s="1">
        <f t="shared" si="0"/>
        <v>230.58215928507727</v>
      </c>
    </row>
    <row r="9" spans="1:10">
      <c r="A9" s="10" t="s">
        <v>213</v>
      </c>
      <c r="B9" s="7">
        <v>1995</v>
      </c>
      <c r="C9" s="7">
        <v>19</v>
      </c>
      <c r="D9" s="2" t="s">
        <v>19</v>
      </c>
      <c r="E9" s="2">
        <v>104.8</v>
      </c>
      <c r="F9" s="2">
        <v>218</v>
      </c>
      <c r="G9" s="5">
        <f t="shared" si="1"/>
        <v>1.0935941340368336</v>
      </c>
      <c r="H9" s="2">
        <v>1</v>
      </c>
      <c r="I9" s="1">
        <f t="shared" si="0"/>
        <v>238.40352122002972</v>
      </c>
    </row>
    <row r="10" spans="1:10">
      <c r="A10" s="10" t="s">
        <v>214</v>
      </c>
      <c r="B10" s="7">
        <v>1995</v>
      </c>
      <c r="C10" s="7">
        <v>19</v>
      </c>
      <c r="D10" s="2" t="s">
        <v>19</v>
      </c>
      <c r="E10" s="2">
        <v>90.4</v>
      </c>
      <c r="F10" s="2">
        <v>255</v>
      </c>
      <c r="G10" s="5">
        <f t="shared" si="1"/>
        <v>1.1606068394181783</v>
      </c>
      <c r="H10" s="2">
        <v>1</v>
      </c>
      <c r="I10" s="1">
        <f t="shared" si="0"/>
        <v>295.95474405163549</v>
      </c>
    </row>
    <row r="11" spans="1:10">
      <c r="A11" s="10" t="s">
        <v>215</v>
      </c>
      <c r="B11" s="7">
        <v>1995</v>
      </c>
      <c r="C11" s="7">
        <v>19</v>
      </c>
      <c r="D11" s="2" t="s">
        <v>19</v>
      </c>
      <c r="E11" s="2">
        <v>87.6</v>
      </c>
      <c r="F11" s="2">
        <v>142</v>
      </c>
      <c r="G11" s="5">
        <f t="shared" si="1"/>
        <v>1.1776826068267396</v>
      </c>
      <c r="H11" s="2">
        <v>1</v>
      </c>
      <c r="I11" s="1">
        <f t="shared" si="0"/>
        <v>167.23093016939703</v>
      </c>
    </row>
    <row r="12" spans="1:10">
      <c r="A12" s="10" t="s">
        <v>26</v>
      </c>
      <c r="B12" s="7">
        <v>1995</v>
      </c>
      <c r="C12" s="7">
        <v>19</v>
      </c>
      <c r="D12" s="2" t="s">
        <v>19</v>
      </c>
      <c r="E12" s="2">
        <v>67.599999999999994</v>
      </c>
      <c r="F12" s="2">
        <v>170</v>
      </c>
      <c r="G12" s="5">
        <f t="shared" si="1"/>
        <v>1.3632148092067762</v>
      </c>
      <c r="H12" s="2">
        <v>1</v>
      </c>
      <c r="I12" s="1">
        <f t="shared" si="0"/>
        <v>231.74651756515195</v>
      </c>
    </row>
    <row r="13" spans="1:10">
      <c r="A13" s="10" t="s">
        <v>216</v>
      </c>
      <c r="B13" s="7">
        <v>1994</v>
      </c>
      <c r="C13" s="7">
        <v>20</v>
      </c>
      <c r="D13" s="2" t="s">
        <v>19</v>
      </c>
      <c r="E13" s="2">
        <v>87.8</v>
      </c>
      <c r="F13" s="2">
        <v>241</v>
      </c>
      <c r="G13" s="5">
        <f t="shared" si="1"/>
        <v>1.1764095202085312</v>
      </c>
      <c r="H13" s="2">
        <v>1</v>
      </c>
      <c r="I13" s="1">
        <f t="shared" si="0"/>
        <v>283.514694370256</v>
      </c>
    </row>
    <row r="14" spans="1:10">
      <c r="A14" s="10" t="s">
        <v>44</v>
      </c>
      <c r="B14" s="7">
        <v>1994</v>
      </c>
      <c r="C14" s="7">
        <v>20</v>
      </c>
      <c r="D14" s="2" t="s">
        <v>19</v>
      </c>
      <c r="E14" s="2">
        <v>70.2</v>
      </c>
      <c r="F14" s="2">
        <v>222</v>
      </c>
      <c r="G14" s="5">
        <f t="shared" si="1"/>
        <v>1.3306388729111256</v>
      </c>
      <c r="H14" s="2">
        <v>1</v>
      </c>
      <c r="I14" s="1">
        <f t="shared" si="0"/>
        <v>295.4018297862699</v>
      </c>
    </row>
    <row r="15" spans="1:10">
      <c r="A15" s="10" t="s">
        <v>43</v>
      </c>
      <c r="B15" s="7">
        <v>1994</v>
      </c>
      <c r="C15" s="7">
        <v>20</v>
      </c>
      <c r="D15" s="2" t="s">
        <v>19</v>
      </c>
      <c r="E15" s="2">
        <v>106.1</v>
      </c>
      <c r="F15" s="2">
        <v>0</v>
      </c>
      <c r="G15" s="5">
        <f t="shared" si="1"/>
        <v>1.0889242204087213</v>
      </c>
      <c r="H15" s="2">
        <v>1</v>
      </c>
      <c r="I15" s="1">
        <f t="shared" si="0"/>
        <v>0</v>
      </c>
    </row>
    <row r="16" spans="1:10">
      <c r="A16" s="10" t="s">
        <v>217</v>
      </c>
      <c r="B16" s="7">
        <v>1994</v>
      </c>
      <c r="C16" s="7">
        <v>20</v>
      </c>
      <c r="D16" s="2" t="s">
        <v>19</v>
      </c>
      <c r="E16" s="2">
        <v>68.7</v>
      </c>
      <c r="F16" s="2">
        <v>245</v>
      </c>
      <c r="G16" s="5">
        <f t="shared" si="1"/>
        <v>1.3490236139002743</v>
      </c>
      <c r="H16" s="2">
        <v>1</v>
      </c>
      <c r="I16" s="1">
        <f>F16*G16*H16</f>
        <v>330.51078540556722</v>
      </c>
    </row>
    <row r="17" spans="1:9">
      <c r="A17" s="2" t="s">
        <v>117</v>
      </c>
      <c r="C17" s="2">
        <v>20</v>
      </c>
      <c r="D17" s="2" t="s">
        <v>19</v>
      </c>
      <c r="E17" s="2">
        <v>90.5</v>
      </c>
      <c r="F17" s="2">
        <v>233</v>
      </c>
      <c r="G17" s="5">
        <f t="shared" ref="G17:G18" si="2">IF(D17="F",IF(E17&lt;148.026,10^(0.89726074*((LOG10(E17/148.026))^2)),1),IF(E17&lt;174.393,10^(0.794358141*((LOG10(E17/174.393))^2)),1))</f>
        <v>1.1600257503403948</v>
      </c>
      <c r="H17" s="2">
        <v>1</v>
      </c>
      <c r="I17" s="1">
        <f>F17*G17*H17</f>
        <v>270.285999829312</v>
      </c>
    </row>
    <row r="18" spans="1:9">
      <c r="A18" s="2" t="s">
        <v>311</v>
      </c>
      <c r="B18" s="2">
        <v>1996</v>
      </c>
      <c r="C18" s="2">
        <f>2014-B18</f>
        <v>18</v>
      </c>
      <c r="D18" s="2" t="s">
        <v>19</v>
      </c>
      <c r="E18" s="2">
        <v>82.2</v>
      </c>
      <c r="F18" s="2">
        <v>201</v>
      </c>
      <c r="G18" s="2">
        <f t="shared" si="2"/>
        <v>1.215519535427809</v>
      </c>
      <c r="H18" s="2">
        <v>1</v>
      </c>
      <c r="I18" s="2">
        <f>F18*G18*H18</f>
        <v>244.31942662098962</v>
      </c>
    </row>
  </sheetData>
  <sortState ref="A2:I7">
    <sortCondition descending="1" ref="I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zoomScale="150" zoomScaleNormal="150" zoomScalePageLayoutView="150" workbookViewId="0">
      <selection activeCell="H94" sqref="H94"/>
    </sheetView>
  </sheetViews>
  <sheetFormatPr baseColWidth="10" defaultColWidth="11" defaultRowHeight="15" x14ac:dyDescent="0"/>
  <cols>
    <col min="1" max="1" width="17.1640625" bestFit="1" customWidth="1"/>
    <col min="2" max="2" width="8.83203125" bestFit="1" customWidth="1"/>
    <col min="3" max="3" width="4" bestFit="1" customWidth="1"/>
    <col min="4" max="4" width="6.6640625" bestFit="1" customWidth="1"/>
    <col min="5" max="5" width="7.6640625" bestFit="1" customWidth="1"/>
    <col min="6" max="6" width="5" bestFit="1" customWidth="1"/>
    <col min="7" max="7" width="7.1640625" bestFit="1" customWidth="1"/>
    <col min="8" max="8" width="7" bestFit="1" customWidth="1"/>
    <col min="9" max="9" width="13.6640625" bestFit="1" customWidth="1"/>
  </cols>
  <sheetData>
    <row r="1" spans="1:10">
      <c r="A1" s="1" t="s">
        <v>18</v>
      </c>
      <c r="B1" s="1" t="s">
        <v>91</v>
      </c>
      <c r="C1" s="1" t="s">
        <v>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256</v>
      </c>
    </row>
    <row r="2" spans="1:10">
      <c r="A2" s="17" t="s">
        <v>114</v>
      </c>
      <c r="B2" s="18">
        <v>1993</v>
      </c>
      <c r="C2" s="8">
        <f>2014-B2</f>
        <v>21</v>
      </c>
      <c r="D2" t="s">
        <v>19</v>
      </c>
      <c r="G2" t="e">
        <f>IF(D2="F",IF(E2&lt;148.026,10^(0.89726074*((LOG10(E2/148.026))^2)),1),IF(E2&lt;174.393,10^(0.794358141*((LOG10(E2/174.393))^2)),1))</f>
        <v>#NUM!</v>
      </c>
      <c r="H2">
        <f>LOOKUP(C:C,Meltzer!A:A,Meltzer!B:B)</f>
        <v>1</v>
      </c>
      <c r="I2" t="e">
        <f>F2*G2*H2</f>
        <v>#NUM!</v>
      </c>
      <c r="J2" s="8"/>
    </row>
    <row r="3" spans="1:10">
      <c r="A3" s="17" t="s">
        <v>115</v>
      </c>
      <c r="B3" s="18">
        <v>1993</v>
      </c>
      <c r="C3" s="8">
        <f t="shared" ref="C3:C66" si="0">2014-B3</f>
        <v>21</v>
      </c>
      <c r="D3" t="s">
        <v>19</v>
      </c>
      <c r="F3" s="5"/>
      <c r="G3" t="e">
        <f t="shared" ref="G3:G66" si="1">IF(D3="F",IF(E3&lt;148.026,10^(0.89726074*((LOG10(E3/148.026))^2)),1),IF(E3&lt;174.393,10^(0.794358141*((LOG10(E3/174.393))^2)),1))</f>
        <v>#NUM!</v>
      </c>
      <c r="H3">
        <f>LOOKUP(C:C,Meltzer!A:A,Meltzer!B:B)</f>
        <v>1</v>
      </c>
      <c r="I3" t="e">
        <f t="shared" ref="I3:I66" si="2">F3*G3*H3</f>
        <v>#NUM!</v>
      </c>
    </row>
    <row r="4" spans="1:10">
      <c r="A4" s="17" t="s">
        <v>116</v>
      </c>
      <c r="B4" s="18">
        <v>1993</v>
      </c>
      <c r="C4" s="8">
        <f t="shared" si="0"/>
        <v>21</v>
      </c>
      <c r="D4" t="s">
        <v>19</v>
      </c>
      <c r="F4" s="5"/>
      <c r="G4" t="e">
        <f t="shared" si="1"/>
        <v>#NUM!</v>
      </c>
      <c r="H4">
        <f>LOOKUP(C:C,Meltzer!A:A,Meltzer!B:B)</f>
        <v>1</v>
      </c>
      <c r="I4" t="e">
        <f t="shared" si="2"/>
        <v>#NUM!</v>
      </c>
    </row>
    <row r="5" spans="1:10">
      <c r="A5" s="17" t="s">
        <v>117</v>
      </c>
      <c r="B5" s="18">
        <v>1993</v>
      </c>
      <c r="C5" s="8">
        <f t="shared" si="0"/>
        <v>21</v>
      </c>
      <c r="D5" t="s">
        <v>19</v>
      </c>
      <c r="F5" s="5"/>
      <c r="G5" t="e">
        <f t="shared" si="1"/>
        <v>#NUM!</v>
      </c>
      <c r="H5">
        <f>LOOKUP(C:C,Meltzer!A:A,Meltzer!B:B)</f>
        <v>1</v>
      </c>
      <c r="I5" t="e">
        <f t="shared" si="2"/>
        <v>#NUM!</v>
      </c>
    </row>
    <row r="6" spans="1:10">
      <c r="A6" s="17" t="s">
        <v>118</v>
      </c>
      <c r="B6" s="18">
        <v>1993</v>
      </c>
      <c r="C6" s="8">
        <f t="shared" si="0"/>
        <v>21</v>
      </c>
      <c r="D6" t="s">
        <v>19</v>
      </c>
      <c r="F6" s="5"/>
      <c r="G6" t="e">
        <f t="shared" si="1"/>
        <v>#NUM!</v>
      </c>
      <c r="H6">
        <f>LOOKUP(C:C,Meltzer!A:A,Meltzer!B:B)</f>
        <v>1</v>
      </c>
      <c r="I6" t="e">
        <f t="shared" si="2"/>
        <v>#NUM!</v>
      </c>
    </row>
    <row r="7" spans="1:10">
      <c r="A7" s="17" t="s">
        <v>119</v>
      </c>
      <c r="B7" s="18">
        <v>1992</v>
      </c>
      <c r="C7" s="8">
        <f t="shared" si="0"/>
        <v>22</v>
      </c>
      <c r="D7" t="s">
        <v>19</v>
      </c>
      <c r="F7" s="5"/>
      <c r="G7" t="e">
        <f t="shared" si="1"/>
        <v>#NUM!</v>
      </c>
      <c r="H7">
        <f>LOOKUP(C:C,Meltzer!A:A,Meltzer!B:B)</f>
        <v>1</v>
      </c>
      <c r="I7" t="e">
        <f t="shared" si="2"/>
        <v>#NUM!</v>
      </c>
    </row>
    <row r="8" spans="1:10">
      <c r="A8" s="17" t="s">
        <v>120</v>
      </c>
      <c r="B8" s="18">
        <v>1992</v>
      </c>
      <c r="C8" s="8">
        <f t="shared" si="0"/>
        <v>22</v>
      </c>
      <c r="D8" t="s">
        <v>19</v>
      </c>
      <c r="E8">
        <v>93.8</v>
      </c>
      <c r="F8" s="5">
        <v>280</v>
      </c>
      <c r="G8">
        <f t="shared" si="1"/>
        <v>1.1418788914355225</v>
      </c>
      <c r="H8">
        <f>LOOKUP(C:C,Meltzer!A:A,Meltzer!B:B)</f>
        <v>1</v>
      </c>
      <c r="I8">
        <f t="shared" si="2"/>
        <v>319.72608960194628</v>
      </c>
    </row>
    <row r="9" spans="1:10">
      <c r="A9" s="17" t="s">
        <v>121</v>
      </c>
      <c r="B9" s="18">
        <v>1992</v>
      </c>
      <c r="C9" s="8">
        <f t="shared" si="0"/>
        <v>22</v>
      </c>
      <c r="D9" t="s">
        <v>19</v>
      </c>
      <c r="E9">
        <v>74.599999999999994</v>
      </c>
      <c r="F9" s="5">
        <v>100</v>
      </c>
      <c r="G9">
        <f t="shared" si="1"/>
        <v>1.2824417671040671</v>
      </c>
      <c r="H9">
        <f>LOOKUP(C:C,Meltzer!A:A,Meltzer!B:B)</f>
        <v>1</v>
      </c>
      <c r="I9">
        <f t="shared" si="2"/>
        <v>128.24417671040672</v>
      </c>
    </row>
    <row r="10" spans="1:10">
      <c r="A10" s="17" t="s">
        <v>122</v>
      </c>
      <c r="B10" s="18">
        <v>1992</v>
      </c>
      <c r="C10" s="8">
        <f t="shared" si="0"/>
        <v>22</v>
      </c>
      <c r="D10" t="s">
        <v>19</v>
      </c>
      <c r="E10">
        <v>87.7</v>
      </c>
      <c r="F10" s="5">
        <v>185</v>
      </c>
      <c r="G10">
        <f t="shared" si="1"/>
        <v>1.177045000535117</v>
      </c>
      <c r="H10">
        <f>LOOKUP(C:C,Meltzer!A:A,Meltzer!B:B)</f>
        <v>1</v>
      </c>
      <c r="I10">
        <f t="shared" si="2"/>
        <v>217.75332509899664</v>
      </c>
    </row>
    <row r="11" spans="1:10">
      <c r="A11" s="17" t="s">
        <v>123</v>
      </c>
      <c r="B11" s="18">
        <v>1992</v>
      </c>
      <c r="C11" s="8">
        <f t="shared" si="0"/>
        <v>22</v>
      </c>
      <c r="D11" t="s">
        <v>19</v>
      </c>
      <c r="E11">
        <v>74.599999999999994</v>
      </c>
      <c r="F11" s="5">
        <v>155</v>
      </c>
      <c r="G11">
        <f t="shared" si="1"/>
        <v>1.2824417671040671</v>
      </c>
      <c r="H11">
        <f>LOOKUP(C:C,Meltzer!A:A,Meltzer!B:B)</f>
        <v>1</v>
      </c>
      <c r="I11">
        <f t="shared" si="2"/>
        <v>198.77847390113041</v>
      </c>
    </row>
    <row r="12" spans="1:10">
      <c r="A12" s="17" t="s">
        <v>124</v>
      </c>
      <c r="B12" s="18">
        <v>1992</v>
      </c>
      <c r="C12" s="8">
        <f t="shared" si="0"/>
        <v>22</v>
      </c>
      <c r="D12" t="s">
        <v>19</v>
      </c>
      <c r="F12" s="5"/>
      <c r="G12" t="e">
        <f t="shared" si="1"/>
        <v>#NUM!</v>
      </c>
      <c r="H12">
        <f>LOOKUP(C:C,Meltzer!A:A,Meltzer!B:B)</f>
        <v>1</v>
      </c>
      <c r="I12" t="e">
        <f t="shared" si="2"/>
        <v>#NUM!</v>
      </c>
    </row>
    <row r="13" spans="1:10">
      <c r="A13" s="17" t="s">
        <v>125</v>
      </c>
      <c r="B13" s="18">
        <v>1992</v>
      </c>
      <c r="C13" s="8">
        <f t="shared" si="0"/>
        <v>22</v>
      </c>
      <c r="D13" t="s">
        <v>19</v>
      </c>
      <c r="E13">
        <v>75.599999999999994</v>
      </c>
      <c r="F13" s="5">
        <v>207</v>
      </c>
      <c r="G13">
        <f t="shared" si="1"/>
        <v>1.2725532395349195</v>
      </c>
      <c r="H13">
        <f>LOOKUP(C:C,Meltzer!A:A,Meltzer!B:B)</f>
        <v>1</v>
      </c>
      <c r="I13">
        <f t="shared" si="2"/>
        <v>263.41852058372831</v>
      </c>
    </row>
    <row r="14" spans="1:10">
      <c r="A14" s="17" t="s">
        <v>126</v>
      </c>
      <c r="B14" s="18">
        <v>1991</v>
      </c>
      <c r="C14" s="8">
        <f t="shared" si="0"/>
        <v>23</v>
      </c>
      <c r="D14" t="s">
        <v>19</v>
      </c>
      <c r="F14" s="5"/>
      <c r="G14" t="e">
        <f t="shared" si="1"/>
        <v>#NUM!</v>
      </c>
      <c r="H14">
        <f>LOOKUP(C:C,Meltzer!A:A,Meltzer!B:B)</f>
        <v>1</v>
      </c>
      <c r="I14" t="e">
        <f t="shared" si="2"/>
        <v>#NUM!</v>
      </c>
    </row>
    <row r="15" spans="1:10">
      <c r="A15" s="17" t="s">
        <v>127</v>
      </c>
      <c r="B15" s="18">
        <v>1991</v>
      </c>
      <c r="C15" s="8">
        <f t="shared" si="0"/>
        <v>23</v>
      </c>
      <c r="D15" t="s">
        <v>19</v>
      </c>
      <c r="F15" s="5"/>
      <c r="G15" t="e">
        <f t="shared" si="1"/>
        <v>#NUM!</v>
      </c>
      <c r="H15">
        <f>LOOKUP(C:C,Meltzer!A:A,Meltzer!B:B)</f>
        <v>1</v>
      </c>
      <c r="I15" t="e">
        <f t="shared" si="2"/>
        <v>#NUM!</v>
      </c>
    </row>
    <row r="16" spans="1:10">
      <c r="A16" s="17" t="s">
        <v>68</v>
      </c>
      <c r="B16" s="18">
        <v>1991</v>
      </c>
      <c r="C16" s="8">
        <f t="shared" si="0"/>
        <v>23</v>
      </c>
      <c r="D16" t="s">
        <v>19</v>
      </c>
      <c r="E16">
        <v>83.1</v>
      </c>
      <c r="F16" s="5">
        <v>242</v>
      </c>
      <c r="G16">
        <f t="shared" si="1"/>
        <v>1.2087191799780457</v>
      </c>
      <c r="H16">
        <f>LOOKUP(C:C,Meltzer!A:A,Meltzer!B:B)</f>
        <v>1</v>
      </c>
      <c r="I16">
        <f t="shared" si="2"/>
        <v>292.51004155468706</v>
      </c>
    </row>
    <row r="17" spans="1:9">
      <c r="A17" s="17" t="s">
        <v>128</v>
      </c>
      <c r="B17" s="18">
        <v>1991</v>
      </c>
      <c r="C17" s="8">
        <f t="shared" si="0"/>
        <v>23</v>
      </c>
      <c r="D17" t="s">
        <v>19</v>
      </c>
      <c r="F17" s="5"/>
      <c r="G17" t="e">
        <f t="shared" si="1"/>
        <v>#NUM!</v>
      </c>
      <c r="H17">
        <f>LOOKUP(C:C,Meltzer!A:A,Meltzer!B:B)</f>
        <v>1</v>
      </c>
      <c r="I17" t="e">
        <f t="shared" si="2"/>
        <v>#NUM!</v>
      </c>
    </row>
    <row r="18" spans="1:9">
      <c r="A18" s="17" t="s">
        <v>129</v>
      </c>
      <c r="B18" s="18">
        <v>1991</v>
      </c>
      <c r="C18" s="8">
        <f t="shared" si="0"/>
        <v>23</v>
      </c>
      <c r="D18" t="s">
        <v>19</v>
      </c>
      <c r="F18" s="5"/>
      <c r="G18" t="e">
        <f t="shared" si="1"/>
        <v>#NUM!</v>
      </c>
      <c r="H18">
        <f>LOOKUP(C:C,Meltzer!A:A,Meltzer!B:B)</f>
        <v>1</v>
      </c>
      <c r="I18" t="e">
        <f t="shared" si="2"/>
        <v>#NUM!</v>
      </c>
    </row>
    <row r="19" spans="1:9">
      <c r="A19" s="17" t="s">
        <v>130</v>
      </c>
      <c r="B19" s="18">
        <v>1990</v>
      </c>
      <c r="C19" s="8">
        <f t="shared" si="0"/>
        <v>24</v>
      </c>
      <c r="D19" t="s">
        <v>19</v>
      </c>
      <c r="F19" s="5"/>
      <c r="G19" t="e">
        <f t="shared" si="1"/>
        <v>#NUM!</v>
      </c>
      <c r="H19">
        <f>LOOKUP(C:C,Meltzer!A:A,Meltzer!B:B)</f>
        <v>1</v>
      </c>
      <c r="I19" t="e">
        <f t="shared" si="2"/>
        <v>#NUM!</v>
      </c>
    </row>
    <row r="20" spans="1:9">
      <c r="A20" s="17" t="s">
        <v>131</v>
      </c>
      <c r="B20" s="18">
        <v>1990</v>
      </c>
      <c r="C20" s="8">
        <f t="shared" si="0"/>
        <v>24</v>
      </c>
      <c r="D20" t="s">
        <v>19</v>
      </c>
      <c r="E20">
        <v>88.4</v>
      </c>
      <c r="F20" s="5"/>
      <c r="G20">
        <f t="shared" si="1"/>
        <v>1.172640820471099</v>
      </c>
      <c r="H20">
        <f>LOOKUP(C:C,Meltzer!A:A,Meltzer!B:B)</f>
        <v>1</v>
      </c>
      <c r="I20">
        <f t="shared" si="2"/>
        <v>0</v>
      </c>
    </row>
    <row r="21" spans="1:9">
      <c r="A21" s="17" t="s">
        <v>132</v>
      </c>
      <c r="B21" s="18">
        <v>1989</v>
      </c>
      <c r="C21" s="8">
        <f t="shared" si="0"/>
        <v>25</v>
      </c>
      <c r="D21" t="s">
        <v>19</v>
      </c>
      <c r="E21">
        <v>122.1</v>
      </c>
      <c r="F21" s="5">
        <v>296</v>
      </c>
      <c r="G21">
        <f t="shared" si="1"/>
        <v>1.0448129041748222</v>
      </c>
      <c r="H21">
        <f>LOOKUP(C:C,Meltzer!A:A,Meltzer!B:B)</f>
        <v>1</v>
      </c>
      <c r="I21">
        <f t="shared" si="2"/>
        <v>309.26461963574735</v>
      </c>
    </row>
    <row r="22" spans="1:9">
      <c r="A22" s="17" t="s">
        <v>133</v>
      </c>
      <c r="B22" s="18">
        <v>1989</v>
      </c>
      <c r="C22" s="8">
        <f t="shared" si="0"/>
        <v>25</v>
      </c>
      <c r="D22" t="s">
        <v>19</v>
      </c>
      <c r="F22" s="5"/>
      <c r="G22" t="e">
        <f t="shared" si="1"/>
        <v>#NUM!</v>
      </c>
      <c r="H22">
        <f>LOOKUP(C:C,Meltzer!A:A,Meltzer!B:B)</f>
        <v>1</v>
      </c>
      <c r="I22" t="e">
        <f t="shared" si="2"/>
        <v>#NUM!</v>
      </c>
    </row>
    <row r="23" spans="1:9">
      <c r="A23" s="17" t="s">
        <v>134</v>
      </c>
      <c r="B23" s="18">
        <v>1989</v>
      </c>
      <c r="C23" s="8">
        <f t="shared" si="0"/>
        <v>25</v>
      </c>
      <c r="D23" t="s">
        <v>19</v>
      </c>
      <c r="F23" s="5"/>
      <c r="G23" t="e">
        <f t="shared" si="1"/>
        <v>#NUM!</v>
      </c>
      <c r="H23">
        <f>LOOKUP(C:C,Meltzer!A:A,Meltzer!B:B)</f>
        <v>1</v>
      </c>
      <c r="I23" t="e">
        <f t="shared" si="2"/>
        <v>#NUM!</v>
      </c>
    </row>
    <row r="24" spans="1:9">
      <c r="A24" s="17" t="s">
        <v>135</v>
      </c>
      <c r="B24" s="18">
        <v>1989</v>
      </c>
      <c r="C24" s="8">
        <f t="shared" si="0"/>
        <v>25</v>
      </c>
      <c r="D24" t="s">
        <v>19</v>
      </c>
      <c r="F24" s="5"/>
      <c r="G24" t="e">
        <f t="shared" si="1"/>
        <v>#NUM!</v>
      </c>
      <c r="H24">
        <f>LOOKUP(C:C,Meltzer!A:A,Meltzer!B:B)</f>
        <v>1</v>
      </c>
      <c r="I24" t="e">
        <f t="shared" si="2"/>
        <v>#NUM!</v>
      </c>
    </row>
    <row r="25" spans="1:9">
      <c r="A25" s="17" t="s">
        <v>136</v>
      </c>
      <c r="B25" s="18">
        <v>1989</v>
      </c>
      <c r="C25" s="8">
        <f t="shared" si="0"/>
        <v>25</v>
      </c>
      <c r="D25" t="s">
        <v>19</v>
      </c>
      <c r="F25" s="5"/>
      <c r="G25" t="e">
        <f t="shared" si="1"/>
        <v>#NUM!</v>
      </c>
      <c r="H25">
        <f>LOOKUP(C:C,Meltzer!A:A,Meltzer!B:B)</f>
        <v>1</v>
      </c>
      <c r="I25" t="e">
        <f t="shared" si="2"/>
        <v>#NUM!</v>
      </c>
    </row>
    <row r="26" spans="1:9">
      <c r="A26" s="17" t="s">
        <v>137</v>
      </c>
      <c r="B26" s="18">
        <v>1988</v>
      </c>
      <c r="C26" s="8">
        <f t="shared" si="0"/>
        <v>26</v>
      </c>
      <c r="D26" t="s">
        <v>19</v>
      </c>
      <c r="F26" s="5"/>
      <c r="G26" t="e">
        <f t="shared" si="1"/>
        <v>#NUM!</v>
      </c>
      <c r="H26">
        <f>LOOKUP(C:C,Meltzer!A:A,Meltzer!B:B)</f>
        <v>1</v>
      </c>
      <c r="I26" t="e">
        <f t="shared" si="2"/>
        <v>#NUM!</v>
      </c>
    </row>
    <row r="27" spans="1:9">
      <c r="A27" s="17" t="s">
        <v>138</v>
      </c>
      <c r="B27" s="18">
        <v>1988</v>
      </c>
      <c r="C27" s="8">
        <f t="shared" si="0"/>
        <v>26</v>
      </c>
      <c r="D27" t="s">
        <v>19</v>
      </c>
      <c r="F27" s="5"/>
      <c r="G27" t="e">
        <f t="shared" si="1"/>
        <v>#NUM!</v>
      </c>
      <c r="H27">
        <f>LOOKUP(C:C,Meltzer!A:A,Meltzer!B:B)</f>
        <v>1</v>
      </c>
      <c r="I27" t="e">
        <f t="shared" si="2"/>
        <v>#NUM!</v>
      </c>
    </row>
    <row r="28" spans="1:9">
      <c r="A28" s="17" t="s">
        <v>78</v>
      </c>
      <c r="B28" s="18">
        <v>1988</v>
      </c>
      <c r="C28" s="8">
        <f t="shared" si="0"/>
        <v>26</v>
      </c>
      <c r="D28" t="s">
        <v>19</v>
      </c>
      <c r="E28">
        <v>123.8</v>
      </c>
      <c r="F28" s="5">
        <v>228</v>
      </c>
      <c r="G28">
        <f t="shared" si="1"/>
        <v>1.0413344109012117</v>
      </c>
      <c r="H28">
        <f>LOOKUP(C:C,Meltzer!A:A,Meltzer!B:B)</f>
        <v>1</v>
      </c>
      <c r="I28">
        <f t="shared" si="2"/>
        <v>237.42424568547628</v>
      </c>
    </row>
    <row r="29" spans="1:9">
      <c r="A29" s="17" t="s">
        <v>73</v>
      </c>
      <c r="B29" s="18">
        <v>1988</v>
      </c>
      <c r="C29" s="8">
        <f t="shared" si="0"/>
        <v>26</v>
      </c>
      <c r="D29" t="s">
        <v>19</v>
      </c>
      <c r="E29">
        <v>82</v>
      </c>
      <c r="F29" s="5">
        <v>237</v>
      </c>
      <c r="G29">
        <f t="shared" si="1"/>
        <v>1.2170596936412781</v>
      </c>
      <c r="H29">
        <f>LOOKUP(C:C,Meltzer!A:A,Meltzer!B:B)</f>
        <v>1</v>
      </c>
      <c r="I29">
        <f t="shared" si="2"/>
        <v>288.44314739298289</v>
      </c>
    </row>
    <row r="30" spans="1:9">
      <c r="A30" s="17" t="s">
        <v>75</v>
      </c>
      <c r="B30" s="18">
        <v>1988</v>
      </c>
      <c r="C30" s="8">
        <f t="shared" si="0"/>
        <v>26</v>
      </c>
      <c r="D30" t="s">
        <v>19</v>
      </c>
      <c r="E30">
        <v>94</v>
      </c>
      <c r="F30" s="5">
        <v>188</v>
      </c>
      <c r="G30">
        <f t="shared" si="1"/>
        <v>1.1408404892588979</v>
      </c>
      <c r="H30">
        <f>LOOKUP(C:C,Meltzer!A:A,Meltzer!B:B)</f>
        <v>1</v>
      </c>
      <c r="I30">
        <f t="shared" si="2"/>
        <v>214.47801198067282</v>
      </c>
    </row>
    <row r="31" spans="1:9">
      <c r="A31" s="17" t="s">
        <v>139</v>
      </c>
      <c r="B31" s="18">
        <v>1988</v>
      </c>
      <c r="C31" s="8">
        <f t="shared" si="0"/>
        <v>26</v>
      </c>
      <c r="D31" t="s">
        <v>19</v>
      </c>
      <c r="E31">
        <v>76.7</v>
      </c>
      <c r="F31" s="5">
        <v>205</v>
      </c>
      <c r="G31">
        <f t="shared" si="1"/>
        <v>1.262086614142973</v>
      </c>
      <c r="H31">
        <f>LOOKUP(C:C,Meltzer!A:A,Meltzer!B:B)</f>
        <v>1</v>
      </c>
      <c r="I31">
        <f t="shared" si="2"/>
        <v>258.72775589930944</v>
      </c>
    </row>
    <row r="32" spans="1:9">
      <c r="A32" s="17" t="s">
        <v>140</v>
      </c>
      <c r="B32" s="18">
        <v>1988</v>
      </c>
      <c r="C32" s="8">
        <f t="shared" si="0"/>
        <v>26</v>
      </c>
      <c r="D32" t="s">
        <v>19</v>
      </c>
      <c r="F32" s="5"/>
      <c r="G32" t="e">
        <f t="shared" si="1"/>
        <v>#NUM!</v>
      </c>
      <c r="H32">
        <f>LOOKUP(C:C,Meltzer!A:A,Meltzer!B:B)</f>
        <v>1</v>
      </c>
      <c r="I32" t="e">
        <f t="shared" si="2"/>
        <v>#NUM!</v>
      </c>
    </row>
    <row r="33" spans="1:9">
      <c r="A33" s="17" t="s">
        <v>141</v>
      </c>
      <c r="B33" s="18">
        <v>1988</v>
      </c>
      <c r="C33" s="8">
        <f t="shared" si="0"/>
        <v>26</v>
      </c>
      <c r="D33" t="s">
        <v>19</v>
      </c>
      <c r="F33" s="5"/>
      <c r="G33" t="e">
        <f t="shared" si="1"/>
        <v>#NUM!</v>
      </c>
      <c r="H33">
        <f>LOOKUP(C:C,Meltzer!A:A,Meltzer!B:B)</f>
        <v>1</v>
      </c>
      <c r="I33" t="e">
        <f t="shared" si="2"/>
        <v>#NUM!</v>
      </c>
    </row>
    <row r="34" spans="1:9">
      <c r="A34" s="17" t="s">
        <v>71</v>
      </c>
      <c r="B34" s="18">
        <v>1987</v>
      </c>
      <c r="C34" s="8">
        <f t="shared" si="0"/>
        <v>27</v>
      </c>
      <c r="D34" t="s">
        <v>19</v>
      </c>
      <c r="E34">
        <v>84.3</v>
      </c>
      <c r="F34" s="5">
        <v>244</v>
      </c>
      <c r="G34">
        <f t="shared" si="1"/>
        <v>1.199973422030066</v>
      </c>
      <c r="H34">
        <f>LOOKUP(C:C,Meltzer!A:A,Meltzer!B:B)</f>
        <v>1</v>
      </c>
      <c r="I34">
        <f t="shared" si="2"/>
        <v>292.79351497533611</v>
      </c>
    </row>
    <row r="35" spans="1:9">
      <c r="A35" s="17" t="s">
        <v>142</v>
      </c>
      <c r="B35" s="18">
        <v>1987</v>
      </c>
      <c r="C35" s="8">
        <f t="shared" si="0"/>
        <v>27</v>
      </c>
      <c r="D35" t="s">
        <v>19</v>
      </c>
      <c r="F35" s="5"/>
      <c r="G35" t="e">
        <f t="shared" si="1"/>
        <v>#NUM!</v>
      </c>
      <c r="H35">
        <f>LOOKUP(C:C,Meltzer!A:A,Meltzer!B:B)</f>
        <v>1</v>
      </c>
      <c r="I35" t="e">
        <f t="shared" si="2"/>
        <v>#NUM!</v>
      </c>
    </row>
    <row r="36" spans="1:9">
      <c r="A36" s="17" t="s">
        <v>61</v>
      </c>
      <c r="B36" s="18">
        <v>1987</v>
      </c>
      <c r="C36" s="8">
        <f t="shared" si="0"/>
        <v>27</v>
      </c>
      <c r="D36" t="s">
        <v>19</v>
      </c>
      <c r="E36">
        <v>73.900000000000006</v>
      </c>
      <c r="F36" s="5">
        <v>271</v>
      </c>
      <c r="G36">
        <f t="shared" si="1"/>
        <v>1.289584740277592</v>
      </c>
      <c r="H36">
        <f>LOOKUP(C:C,Meltzer!A:A,Meltzer!B:B)</f>
        <v>1</v>
      </c>
      <c r="I36">
        <f t="shared" si="2"/>
        <v>349.4774646152274</v>
      </c>
    </row>
    <row r="37" spans="1:9">
      <c r="A37" s="17" t="s">
        <v>143</v>
      </c>
      <c r="B37" s="18">
        <v>1987</v>
      </c>
      <c r="C37" s="8">
        <f t="shared" si="0"/>
        <v>27</v>
      </c>
      <c r="D37" t="s">
        <v>19</v>
      </c>
      <c r="F37" s="5"/>
      <c r="G37" t="e">
        <f t="shared" si="1"/>
        <v>#NUM!</v>
      </c>
      <c r="H37">
        <f>LOOKUP(C:C,Meltzer!A:A,Meltzer!B:B)</f>
        <v>1</v>
      </c>
      <c r="I37" t="e">
        <f t="shared" si="2"/>
        <v>#NUM!</v>
      </c>
    </row>
    <row r="38" spans="1:9">
      <c r="A38" s="17" t="s">
        <v>144</v>
      </c>
      <c r="B38" s="18">
        <v>1987</v>
      </c>
      <c r="C38" s="8">
        <f t="shared" si="0"/>
        <v>27</v>
      </c>
      <c r="D38" t="s">
        <v>19</v>
      </c>
      <c r="E38">
        <v>93.7</v>
      </c>
      <c r="F38" s="5">
        <v>267</v>
      </c>
      <c r="G38">
        <f t="shared" si="1"/>
        <v>1.1424006220375245</v>
      </c>
      <c r="H38">
        <f>LOOKUP(C:C,Meltzer!A:A,Meltzer!B:B)</f>
        <v>1</v>
      </c>
      <c r="I38">
        <f t="shared" si="2"/>
        <v>305.02096608401905</v>
      </c>
    </row>
    <row r="39" spans="1:9">
      <c r="A39" s="17" t="s">
        <v>145</v>
      </c>
      <c r="B39" s="18">
        <v>1987</v>
      </c>
      <c r="C39" s="8">
        <f t="shared" si="0"/>
        <v>27</v>
      </c>
      <c r="D39" t="s">
        <v>19</v>
      </c>
      <c r="F39" s="5"/>
      <c r="G39" t="e">
        <f t="shared" si="1"/>
        <v>#NUM!</v>
      </c>
      <c r="H39">
        <f>LOOKUP(C:C,Meltzer!A:A,Meltzer!B:B)</f>
        <v>1</v>
      </c>
      <c r="I39" t="e">
        <f t="shared" si="2"/>
        <v>#NUM!</v>
      </c>
    </row>
    <row r="40" spans="1:9">
      <c r="A40" s="17" t="s">
        <v>146</v>
      </c>
      <c r="B40" s="18">
        <v>1986</v>
      </c>
      <c r="C40" s="8">
        <f t="shared" si="0"/>
        <v>28</v>
      </c>
      <c r="D40" t="s">
        <v>19</v>
      </c>
      <c r="F40" s="5"/>
      <c r="G40" t="e">
        <f t="shared" si="1"/>
        <v>#NUM!</v>
      </c>
      <c r="H40">
        <f>LOOKUP(C:C,Meltzer!A:A,Meltzer!B:B)</f>
        <v>1</v>
      </c>
      <c r="I40" t="e">
        <f t="shared" si="2"/>
        <v>#NUM!</v>
      </c>
    </row>
    <row r="41" spans="1:9">
      <c r="A41" s="17" t="s">
        <v>147</v>
      </c>
      <c r="B41" s="18">
        <v>1986</v>
      </c>
      <c r="C41" s="8">
        <f t="shared" si="0"/>
        <v>28</v>
      </c>
      <c r="D41" t="s">
        <v>19</v>
      </c>
      <c r="E41">
        <v>89.6</v>
      </c>
      <c r="F41" s="5">
        <v>209</v>
      </c>
      <c r="G41">
        <f t="shared" si="1"/>
        <v>1.1653251319401496</v>
      </c>
      <c r="H41">
        <f>LOOKUP(C:C,Meltzer!A:A,Meltzer!B:B)</f>
        <v>1</v>
      </c>
      <c r="I41">
        <f t="shared" si="2"/>
        <v>243.55295257549128</v>
      </c>
    </row>
    <row r="42" spans="1:9">
      <c r="A42" s="17" t="s">
        <v>148</v>
      </c>
      <c r="B42" s="18">
        <v>1986</v>
      </c>
      <c r="C42" s="8">
        <f t="shared" si="0"/>
        <v>28</v>
      </c>
      <c r="D42" t="s">
        <v>19</v>
      </c>
      <c r="E42">
        <v>89.9</v>
      </c>
      <c r="F42" s="5">
        <v>273</v>
      </c>
      <c r="G42">
        <f t="shared" si="1"/>
        <v>1.1635411657784211</v>
      </c>
      <c r="H42">
        <f>LOOKUP(C:C,Meltzer!A:A,Meltzer!B:B)</f>
        <v>1</v>
      </c>
      <c r="I42">
        <f t="shared" si="2"/>
        <v>317.64673825750896</v>
      </c>
    </row>
    <row r="43" spans="1:9">
      <c r="A43" s="17" t="s">
        <v>149</v>
      </c>
      <c r="B43" s="18">
        <v>1986</v>
      </c>
      <c r="C43" s="8">
        <f t="shared" si="0"/>
        <v>28</v>
      </c>
      <c r="D43" t="s">
        <v>19</v>
      </c>
      <c r="F43" s="5"/>
      <c r="G43" t="e">
        <f t="shared" si="1"/>
        <v>#NUM!</v>
      </c>
      <c r="H43">
        <f>LOOKUP(C:C,Meltzer!A:A,Meltzer!B:B)</f>
        <v>1</v>
      </c>
      <c r="I43" t="e">
        <f t="shared" si="2"/>
        <v>#NUM!</v>
      </c>
    </row>
    <row r="44" spans="1:9">
      <c r="A44" s="17" t="s">
        <v>72</v>
      </c>
      <c r="B44" s="18">
        <v>1986</v>
      </c>
      <c r="C44" s="8">
        <f t="shared" si="0"/>
        <v>28</v>
      </c>
      <c r="D44" t="s">
        <v>19</v>
      </c>
      <c r="E44">
        <v>83</v>
      </c>
      <c r="F44" s="5">
        <v>205</v>
      </c>
      <c r="G44">
        <f t="shared" si="1"/>
        <v>1.209464387772337</v>
      </c>
      <c r="H44">
        <f>LOOKUP(C:C,Meltzer!A:A,Meltzer!B:B)</f>
        <v>1</v>
      </c>
      <c r="I44">
        <f t="shared" si="2"/>
        <v>247.94019949332909</v>
      </c>
    </row>
    <row r="45" spans="1:9">
      <c r="A45" s="17" t="s">
        <v>150</v>
      </c>
      <c r="B45" s="18">
        <v>1986</v>
      </c>
      <c r="C45" s="8">
        <f t="shared" si="0"/>
        <v>28</v>
      </c>
      <c r="D45" t="s">
        <v>19</v>
      </c>
      <c r="E45">
        <v>95.7</v>
      </c>
      <c r="F45" s="5">
        <v>178</v>
      </c>
      <c r="G45">
        <f t="shared" si="1"/>
        <v>1.1322799590592756</v>
      </c>
      <c r="H45">
        <f>LOOKUP(C:C,Meltzer!A:A,Meltzer!B:B)</f>
        <v>1</v>
      </c>
      <c r="I45">
        <f t="shared" si="2"/>
        <v>201.54583271255106</v>
      </c>
    </row>
    <row r="46" spans="1:9">
      <c r="A46" s="17" t="s">
        <v>151</v>
      </c>
      <c r="B46" s="18">
        <v>1986</v>
      </c>
      <c r="C46" s="8">
        <f t="shared" si="0"/>
        <v>28</v>
      </c>
      <c r="D46" t="s">
        <v>19</v>
      </c>
      <c r="E46">
        <v>76.2</v>
      </c>
      <c r="F46" s="5">
        <v>272</v>
      </c>
      <c r="G46">
        <f t="shared" si="1"/>
        <v>1.266792133676544</v>
      </c>
      <c r="H46">
        <f>LOOKUP(C:C,Meltzer!A:A,Meltzer!B:B)</f>
        <v>1</v>
      </c>
      <c r="I46">
        <f t="shared" si="2"/>
        <v>344.56746036001994</v>
      </c>
    </row>
    <row r="47" spans="1:9">
      <c r="A47" s="17" t="s">
        <v>64</v>
      </c>
      <c r="B47" s="18">
        <v>1986</v>
      </c>
      <c r="C47" s="8">
        <f t="shared" si="0"/>
        <v>28</v>
      </c>
      <c r="D47" t="s">
        <v>19</v>
      </c>
      <c r="E47">
        <v>74.5</v>
      </c>
      <c r="F47" s="5">
        <v>0</v>
      </c>
      <c r="G47">
        <f t="shared" si="1"/>
        <v>1.2834508561673621</v>
      </c>
      <c r="H47">
        <f>LOOKUP(C:C,Meltzer!A:A,Meltzer!B:B)</f>
        <v>1</v>
      </c>
      <c r="I47">
        <f t="shared" si="2"/>
        <v>0</v>
      </c>
    </row>
    <row r="48" spans="1:9">
      <c r="A48" s="17" t="s">
        <v>152</v>
      </c>
      <c r="B48" s="18">
        <v>1985</v>
      </c>
      <c r="C48" s="8">
        <f t="shared" si="0"/>
        <v>29</v>
      </c>
      <c r="D48" t="s">
        <v>19</v>
      </c>
      <c r="E48">
        <v>75.099999999999994</v>
      </c>
      <c r="F48" s="5">
        <v>208</v>
      </c>
      <c r="G48">
        <f t="shared" si="1"/>
        <v>1.2774519414022778</v>
      </c>
      <c r="H48">
        <f>LOOKUP(C:C,Meltzer!A:A,Meltzer!B:B)</f>
        <v>1</v>
      </c>
      <c r="I48">
        <f t="shared" si="2"/>
        <v>265.7100038116738</v>
      </c>
    </row>
    <row r="49" spans="1:9">
      <c r="A49" s="17" t="s">
        <v>153</v>
      </c>
      <c r="B49" s="18">
        <v>1985</v>
      </c>
      <c r="C49" s="8">
        <f t="shared" si="0"/>
        <v>29</v>
      </c>
      <c r="D49" t="s">
        <v>19</v>
      </c>
      <c r="F49" s="5"/>
      <c r="G49" t="e">
        <f t="shared" si="1"/>
        <v>#NUM!</v>
      </c>
      <c r="H49">
        <f>LOOKUP(C:C,Meltzer!A:A,Meltzer!B:B)</f>
        <v>1</v>
      </c>
      <c r="I49" t="e">
        <f t="shared" si="2"/>
        <v>#NUM!</v>
      </c>
    </row>
    <row r="50" spans="1:9">
      <c r="A50" s="17" t="s">
        <v>154</v>
      </c>
      <c r="B50" s="18">
        <v>1985</v>
      </c>
      <c r="C50" s="8">
        <f t="shared" si="0"/>
        <v>29</v>
      </c>
      <c r="D50" t="s">
        <v>19</v>
      </c>
      <c r="E50">
        <v>80.8</v>
      </c>
      <c r="F50" s="1">
        <v>225</v>
      </c>
      <c r="G50">
        <f t="shared" si="1"/>
        <v>1.2265291569290784</v>
      </c>
      <c r="H50">
        <f>LOOKUP(C:C,Meltzer!A:A,Meltzer!B:B)</f>
        <v>1</v>
      </c>
      <c r="I50">
        <f t="shared" si="2"/>
        <v>275.96906030904262</v>
      </c>
    </row>
    <row r="51" spans="1:9">
      <c r="A51" s="17" t="s">
        <v>70</v>
      </c>
      <c r="B51" s="18">
        <v>1985</v>
      </c>
      <c r="C51" s="8">
        <f t="shared" si="0"/>
        <v>29</v>
      </c>
      <c r="D51" t="s">
        <v>19</v>
      </c>
      <c r="E51">
        <v>88.7</v>
      </c>
      <c r="F51" s="1">
        <v>257</v>
      </c>
      <c r="G51">
        <f t="shared" si="1"/>
        <v>1.1707845066349456</v>
      </c>
      <c r="H51">
        <f>LOOKUP(C:C,Meltzer!A:A,Meltzer!B:B)</f>
        <v>1</v>
      </c>
      <c r="I51">
        <f t="shared" si="2"/>
        <v>300.89161820518103</v>
      </c>
    </row>
    <row r="52" spans="1:9">
      <c r="A52" s="17" t="s">
        <v>63</v>
      </c>
      <c r="B52" s="18">
        <v>1985</v>
      </c>
      <c r="C52" s="8">
        <f t="shared" si="0"/>
        <v>29</v>
      </c>
      <c r="D52" t="s">
        <v>19</v>
      </c>
      <c r="E52">
        <v>84.4</v>
      </c>
      <c r="F52">
        <v>265</v>
      </c>
      <c r="G52">
        <f t="shared" si="1"/>
        <v>1.1992606900381622</v>
      </c>
      <c r="H52">
        <f>LOOKUP(C:C,Meltzer!A:A,Meltzer!B:B)</f>
        <v>1</v>
      </c>
      <c r="I52">
        <f t="shared" si="2"/>
        <v>317.804082860113</v>
      </c>
    </row>
    <row r="53" spans="1:9">
      <c r="A53" s="17" t="s">
        <v>155</v>
      </c>
      <c r="B53" s="18">
        <v>1985</v>
      </c>
      <c r="C53" s="8">
        <f t="shared" si="0"/>
        <v>29</v>
      </c>
      <c r="D53" t="s">
        <v>19</v>
      </c>
      <c r="G53" t="e">
        <f t="shared" si="1"/>
        <v>#NUM!</v>
      </c>
      <c r="H53">
        <f>LOOKUP(C:C,Meltzer!A:A,Meltzer!B:B)</f>
        <v>1</v>
      </c>
      <c r="I53" t="e">
        <f t="shared" si="2"/>
        <v>#NUM!</v>
      </c>
    </row>
    <row r="54" spans="1:9">
      <c r="A54" s="17" t="s">
        <v>76</v>
      </c>
      <c r="B54" s="18">
        <v>1985</v>
      </c>
      <c r="C54" s="8">
        <f t="shared" si="0"/>
        <v>29</v>
      </c>
      <c r="D54" t="s">
        <v>19</v>
      </c>
      <c r="G54" t="e">
        <f t="shared" si="1"/>
        <v>#NUM!</v>
      </c>
      <c r="H54">
        <f>LOOKUP(C:C,Meltzer!A:A,Meltzer!B:B)</f>
        <v>1</v>
      </c>
      <c r="I54" t="e">
        <f t="shared" si="2"/>
        <v>#NUM!</v>
      </c>
    </row>
    <row r="55" spans="1:9">
      <c r="A55" s="17" t="s">
        <v>77</v>
      </c>
      <c r="B55" s="18">
        <v>1985</v>
      </c>
      <c r="C55" s="8">
        <f t="shared" si="0"/>
        <v>29</v>
      </c>
      <c r="D55" t="s">
        <v>19</v>
      </c>
      <c r="E55">
        <v>89.4</v>
      </c>
      <c r="F55">
        <v>219</v>
      </c>
      <c r="G55">
        <f t="shared" si="1"/>
        <v>1.1665243050331588</v>
      </c>
      <c r="H55">
        <f>LOOKUP(C:C,Meltzer!A:A,Meltzer!B:B)</f>
        <v>1</v>
      </c>
      <c r="I55">
        <f t="shared" si="2"/>
        <v>255.4688228022618</v>
      </c>
    </row>
    <row r="56" spans="1:9">
      <c r="A56" s="17" t="s">
        <v>156</v>
      </c>
      <c r="B56" s="18">
        <v>1985</v>
      </c>
      <c r="C56" s="8">
        <f t="shared" si="0"/>
        <v>29</v>
      </c>
      <c r="D56" t="s">
        <v>19</v>
      </c>
      <c r="E56">
        <v>111.6</v>
      </c>
      <c r="F56">
        <v>300</v>
      </c>
      <c r="G56">
        <f t="shared" si="1"/>
        <v>1.0711611776628858</v>
      </c>
      <c r="H56">
        <f>LOOKUP(C:C,Meltzer!A:A,Meltzer!B:B)</f>
        <v>1</v>
      </c>
      <c r="I56">
        <f t="shared" si="2"/>
        <v>321.34835329886573</v>
      </c>
    </row>
    <row r="57" spans="1:9">
      <c r="A57" s="17" t="s">
        <v>157</v>
      </c>
      <c r="B57" s="18">
        <v>1984</v>
      </c>
      <c r="C57" s="8">
        <f t="shared" si="0"/>
        <v>30</v>
      </c>
      <c r="D57" t="s">
        <v>19</v>
      </c>
      <c r="G57" t="e">
        <f t="shared" si="1"/>
        <v>#NUM!</v>
      </c>
      <c r="H57">
        <f>LOOKUP(C:C,Meltzer!A:A,Meltzer!B:B)</f>
        <v>1</v>
      </c>
      <c r="I57" t="e">
        <f t="shared" si="2"/>
        <v>#NUM!</v>
      </c>
    </row>
    <row r="58" spans="1:9">
      <c r="A58" s="17" t="s">
        <v>74</v>
      </c>
      <c r="B58" s="18">
        <v>1984</v>
      </c>
      <c r="C58" s="8">
        <f t="shared" si="0"/>
        <v>30</v>
      </c>
      <c r="D58" t="s">
        <v>19</v>
      </c>
      <c r="E58">
        <v>92.9</v>
      </c>
      <c r="F58">
        <v>220</v>
      </c>
      <c r="G58">
        <f t="shared" si="1"/>
        <v>1.1466359938376414</v>
      </c>
      <c r="H58">
        <f>LOOKUP(C:C,Meltzer!A:A,Meltzer!B:B)</f>
        <v>1</v>
      </c>
      <c r="I58">
        <f t="shared" si="2"/>
        <v>252.2599186442811</v>
      </c>
    </row>
    <row r="59" spans="1:9">
      <c r="A59" s="17" t="s">
        <v>158</v>
      </c>
      <c r="B59" s="18">
        <v>1984</v>
      </c>
      <c r="C59" s="8">
        <f t="shared" si="0"/>
        <v>30</v>
      </c>
      <c r="D59" t="s">
        <v>19</v>
      </c>
      <c r="E59">
        <v>101</v>
      </c>
      <c r="F59">
        <v>176</v>
      </c>
      <c r="G59">
        <f t="shared" si="1"/>
        <v>1.1084000370782996</v>
      </c>
      <c r="H59">
        <f>LOOKUP(C:C,Meltzer!A:A,Meltzer!B:B)</f>
        <v>1</v>
      </c>
      <c r="I59">
        <f t="shared" si="2"/>
        <v>195.07840652578074</v>
      </c>
    </row>
    <row r="60" spans="1:9">
      <c r="A60" s="17" t="s">
        <v>66</v>
      </c>
      <c r="B60" s="18">
        <v>1984</v>
      </c>
      <c r="C60" s="8">
        <f t="shared" si="0"/>
        <v>30</v>
      </c>
      <c r="D60" t="s">
        <v>19</v>
      </c>
      <c r="E60">
        <v>82.8</v>
      </c>
      <c r="F60">
        <v>228</v>
      </c>
      <c r="G60">
        <f t="shared" si="1"/>
        <v>1.2109625285624763</v>
      </c>
      <c r="H60">
        <f>LOOKUP(C:C,Meltzer!A:A,Meltzer!B:B)</f>
        <v>1</v>
      </c>
      <c r="I60">
        <f t="shared" si="2"/>
        <v>276.09945651224461</v>
      </c>
    </row>
    <row r="61" spans="1:9">
      <c r="A61" s="17" t="s">
        <v>67</v>
      </c>
      <c r="B61" s="18">
        <v>1984</v>
      </c>
      <c r="C61" s="8">
        <f t="shared" si="0"/>
        <v>30</v>
      </c>
      <c r="D61" t="s">
        <v>19</v>
      </c>
      <c r="E61">
        <v>72.099999999999994</v>
      </c>
      <c r="F61">
        <v>223</v>
      </c>
      <c r="G61">
        <f t="shared" si="1"/>
        <v>1.308835861952373</v>
      </c>
      <c r="H61">
        <f>LOOKUP(C:C,Meltzer!A:A,Meltzer!B:B)</f>
        <v>1</v>
      </c>
      <c r="I61">
        <f t="shared" si="2"/>
        <v>291.87039721537917</v>
      </c>
    </row>
    <row r="62" spans="1:9">
      <c r="A62" s="17" t="s">
        <v>159</v>
      </c>
      <c r="B62" s="18">
        <v>1984</v>
      </c>
      <c r="C62" s="8">
        <f t="shared" si="0"/>
        <v>30</v>
      </c>
      <c r="D62" t="s">
        <v>19</v>
      </c>
      <c r="G62" t="e">
        <f t="shared" si="1"/>
        <v>#NUM!</v>
      </c>
      <c r="H62">
        <f>LOOKUP(C:C,Meltzer!A:A,Meltzer!B:B)</f>
        <v>1</v>
      </c>
      <c r="I62" t="e">
        <f t="shared" si="2"/>
        <v>#NUM!</v>
      </c>
    </row>
    <row r="63" spans="1:9">
      <c r="A63" s="17" t="s">
        <v>173</v>
      </c>
      <c r="B63" s="18">
        <v>1984</v>
      </c>
      <c r="C63" s="8">
        <f t="shared" si="0"/>
        <v>30</v>
      </c>
      <c r="D63" t="s">
        <v>19</v>
      </c>
      <c r="E63">
        <v>107.3</v>
      </c>
      <c r="F63">
        <v>218</v>
      </c>
      <c r="G63">
        <f t="shared" si="1"/>
        <v>1.084780654892024</v>
      </c>
      <c r="H63">
        <f>LOOKUP(C:C,Meltzer!A:A,Meltzer!B:B)</f>
        <v>1</v>
      </c>
      <c r="I63">
        <f t="shared" si="2"/>
        <v>236.48218276646125</v>
      </c>
    </row>
    <row r="64" spans="1:9">
      <c r="A64" s="17" t="s">
        <v>160</v>
      </c>
      <c r="B64" s="18">
        <v>1983</v>
      </c>
      <c r="C64" s="8">
        <f t="shared" si="0"/>
        <v>31</v>
      </c>
      <c r="D64" t="s">
        <v>19</v>
      </c>
      <c r="E64">
        <v>84.2</v>
      </c>
      <c r="F64">
        <v>250</v>
      </c>
      <c r="G64">
        <f t="shared" si="1"/>
        <v>1.2006885907760028</v>
      </c>
      <c r="H64">
        <f>LOOKUP(C:C,Meltzer!A:A,Meltzer!B:B)</f>
        <v>1.014</v>
      </c>
      <c r="I64">
        <f t="shared" si="2"/>
        <v>304.37455776171669</v>
      </c>
    </row>
    <row r="65" spans="1:9">
      <c r="A65" s="17" t="s">
        <v>65</v>
      </c>
      <c r="B65" s="18">
        <v>1982</v>
      </c>
      <c r="C65" s="8">
        <f t="shared" si="0"/>
        <v>32</v>
      </c>
      <c r="D65" t="s">
        <v>19</v>
      </c>
      <c r="E65">
        <v>72.099999999999994</v>
      </c>
      <c r="F65">
        <v>252</v>
      </c>
      <c r="G65">
        <f t="shared" si="1"/>
        <v>1.308835861952373</v>
      </c>
      <c r="H65">
        <f>LOOKUP(C:C,Meltzer!A:A,Meltzer!B:B)</f>
        <v>1.028</v>
      </c>
      <c r="I65">
        <f t="shared" si="2"/>
        <v>339.06178305393394</v>
      </c>
    </row>
    <row r="66" spans="1:9">
      <c r="A66" s="17" t="s">
        <v>161</v>
      </c>
      <c r="B66" s="18">
        <v>1982</v>
      </c>
      <c r="C66" s="8">
        <f t="shared" si="0"/>
        <v>32</v>
      </c>
      <c r="D66" t="s">
        <v>19</v>
      </c>
      <c r="E66">
        <v>75.5</v>
      </c>
      <c r="F66">
        <v>208</v>
      </c>
      <c r="G66">
        <f t="shared" si="1"/>
        <v>1.2735257915475724</v>
      </c>
      <c r="H66">
        <f>LOOKUP(C:C,Meltzer!A:A,Meltzer!B:B)</f>
        <v>1.028</v>
      </c>
      <c r="I66">
        <f t="shared" si="2"/>
        <v>272.31037885186811</v>
      </c>
    </row>
    <row r="67" spans="1:9">
      <c r="A67" s="17" t="s">
        <v>162</v>
      </c>
      <c r="B67" s="18">
        <v>1982</v>
      </c>
      <c r="C67" s="8">
        <f t="shared" ref="C67:C87" si="3">2014-B67</f>
        <v>32</v>
      </c>
      <c r="D67" t="s">
        <v>19</v>
      </c>
      <c r="G67" t="e">
        <f t="shared" ref="G67:G82" si="4">IF(D67="F",IF(E67&lt;148.026,10^(0.89726074*((LOG10(E67/148.026))^2)),1),IF(E67&lt;174.393,10^(0.794358141*((LOG10(E67/174.393))^2)),1))</f>
        <v>#NUM!</v>
      </c>
      <c r="H67">
        <f>LOOKUP(C:C,Meltzer!A:A,Meltzer!B:B)</f>
        <v>1.028</v>
      </c>
      <c r="I67" t="e">
        <f t="shared" ref="I67:I83" si="5">F67*G67*H67</f>
        <v>#NUM!</v>
      </c>
    </row>
    <row r="68" spans="1:9">
      <c r="A68" s="17" t="s">
        <v>163</v>
      </c>
      <c r="B68" s="18">
        <v>1982</v>
      </c>
      <c r="C68" s="8">
        <f t="shared" si="3"/>
        <v>32</v>
      </c>
      <c r="D68" t="s">
        <v>19</v>
      </c>
      <c r="E68">
        <v>84.1</v>
      </c>
      <c r="F68">
        <v>239</v>
      </c>
      <c r="G68">
        <f t="shared" si="4"/>
        <v>1.2014062063025703</v>
      </c>
      <c r="H68">
        <f>LOOKUP(C:C,Meltzer!A:A,Meltzer!B:B)</f>
        <v>1.028</v>
      </c>
      <c r="I68">
        <f t="shared" si="5"/>
        <v>295.17589363889113</v>
      </c>
    </row>
    <row r="69" spans="1:9">
      <c r="A69" s="17" t="s">
        <v>174</v>
      </c>
      <c r="B69" s="18">
        <v>1982</v>
      </c>
      <c r="C69" s="8">
        <f t="shared" si="3"/>
        <v>32</v>
      </c>
      <c r="D69" t="s">
        <v>19</v>
      </c>
      <c r="E69">
        <v>108</v>
      </c>
      <c r="F69">
        <v>234</v>
      </c>
      <c r="G69">
        <f t="shared" si="4"/>
        <v>1.082435217742713</v>
      </c>
      <c r="H69">
        <f>LOOKUP(C:C,Meltzer!A:A,Meltzer!B:B)</f>
        <v>1.028</v>
      </c>
      <c r="I69">
        <f t="shared" si="5"/>
        <v>260.38195649844511</v>
      </c>
    </row>
    <row r="70" spans="1:9">
      <c r="A70" s="17" t="s">
        <v>164</v>
      </c>
      <c r="B70" s="18">
        <v>1982</v>
      </c>
      <c r="C70" s="8">
        <f t="shared" si="3"/>
        <v>32</v>
      </c>
      <c r="D70" t="s">
        <v>19</v>
      </c>
      <c r="E70">
        <v>108.9</v>
      </c>
      <c r="G70">
        <f t="shared" si="4"/>
        <v>1.0794950017832106</v>
      </c>
      <c r="H70">
        <f>LOOKUP(C:C,Meltzer!A:A,Meltzer!B:B)</f>
        <v>1.028</v>
      </c>
      <c r="I70">
        <f t="shared" si="5"/>
        <v>0</v>
      </c>
    </row>
    <row r="71" spans="1:9">
      <c r="A71" s="17" t="s">
        <v>165</v>
      </c>
      <c r="B71" s="18">
        <v>1982</v>
      </c>
      <c r="C71" s="8">
        <f t="shared" si="3"/>
        <v>32</v>
      </c>
      <c r="D71" t="s">
        <v>19</v>
      </c>
      <c r="G71" t="e">
        <f t="shared" si="4"/>
        <v>#NUM!</v>
      </c>
      <c r="H71">
        <f>LOOKUP(C:C,Meltzer!A:A,Meltzer!B:B)</f>
        <v>1.028</v>
      </c>
      <c r="I71" t="e">
        <f t="shared" si="5"/>
        <v>#NUM!</v>
      </c>
    </row>
    <row r="72" spans="1:9">
      <c r="A72" s="17" t="s">
        <v>69</v>
      </c>
      <c r="B72" s="18">
        <v>1982</v>
      </c>
      <c r="C72" s="8">
        <f t="shared" si="3"/>
        <v>32</v>
      </c>
      <c r="D72" t="s">
        <v>19</v>
      </c>
      <c r="G72" t="e">
        <f t="shared" si="4"/>
        <v>#NUM!</v>
      </c>
      <c r="H72">
        <f>LOOKUP(C:C,Meltzer!A:A,Meltzer!B:B)</f>
        <v>1.028</v>
      </c>
      <c r="I72" t="e">
        <f t="shared" si="5"/>
        <v>#NUM!</v>
      </c>
    </row>
    <row r="73" spans="1:9">
      <c r="A73" s="17" t="s">
        <v>166</v>
      </c>
      <c r="B73" s="18">
        <v>1982</v>
      </c>
      <c r="C73" s="8">
        <f t="shared" si="3"/>
        <v>32</v>
      </c>
      <c r="D73" t="s">
        <v>19</v>
      </c>
      <c r="E73">
        <v>83</v>
      </c>
      <c r="F73">
        <v>178</v>
      </c>
      <c r="G73">
        <f t="shared" si="4"/>
        <v>1.209464387772337</v>
      </c>
      <c r="H73">
        <f>LOOKUP(C:C,Meltzer!A:A,Meltzer!B:B)</f>
        <v>1.028</v>
      </c>
      <c r="I73">
        <f t="shared" si="5"/>
        <v>221.31263153213334</v>
      </c>
    </row>
    <row r="74" spans="1:9">
      <c r="A74" s="17" t="s">
        <v>167</v>
      </c>
      <c r="B74" s="18">
        <v>1982</v>
      </c>
      <c r="C74" s="8">
        <f t="shared" si="3"/>
        <v>32</v>
      </c>
      <c r="D74" t="s">
        <v>19</v>
      </c>
      <c r="G74" t="e">
        <f t="shared" si="4"/>
        <v>#NUM!</v>
      </c>
      <c r="H74">
        <f>LOOKUP(C:C,Meltzer!A:A,Meltzer!B:B)</f>
        <v>1.028</v>
      </c>
      <c r="I74" t="e">
        <f t="shared" si="5"/>
        <v>#NUM!</v>
      </c>
    </row>
    <row r="75" spans="1:9">
      <c r="A75" s="17" t="s">
        <v>168</v>
      </c>
      <c r="B75" s="18">
        <v>1981</v>
      </c>
      <c r="C75" s="8">
        <f t="shared" si="3"/>
        <v>33</v>
      </c>
      <c r="D75" t="s">
        <v>19</v>
      </c>
      <c r="E75">
        <v>93.4</v>
      </c>
      <c r="F75">
        <v>170</v>
      </c>
      <c r="G75">
        <f t="shared" si="4"/>
        <v>1.1439760058686363</v>
      </c>
      <c r="H75">
        <f>LOOKUP(C:C,Meltzer!A:A,Meltzer!B:B)</f>
        <v>1.0429999999999999</v>
      </c>
      <c r="I75">
        <f t="shared" si="5"/>
        <v>202.83838560056788</v>
      </c>
    </row>
    <row r="76" spans="1:9">
      <c r="A76" s="17" t="s">
        <v>60</v>
      </c>
      <c r="B76" s="18">
        <v>1981</v>
      </c>
      <c r="C76" s="8">
        <f t="shared" si="3"/>
        <v>33</v>
      </c>
      <c r="D76" t="s">
        <v>19</v>
      </c>
      <c r="G76" t="e">
        <f t="shared" si="4"/>
        <v>#NUM!</v>
      </c>
      <c r="H76">
        <f>LOOKUP(C:C,Meltzer!A:A,Meltzer!B:B)</f>
        <v>1.0429999999999999</v>
      </c>
      <c r="I76" t="e">
        <f t="shared" si="5"/>
        <v>#NUM!</v>
      </c>
    </row>
    <row r="77" spans="1:9">
      <c r="A77" s="17" t="s">
        <v>169</v>
      </c>
      <c r="B77" s="18">
        <v>1981</v>
      </c>
      <c r="C77" s="8">
        <f t="shared" si="3"/>
        <v>33</v>
      </c>
      <c r="D77" t="s">
        <v>19</v>
      </c>
      <c r="G77" t="e">
        <f t="shared" si="4"/>
        <v>#NUM!</v>
      </c>
      <c r="H77">
        <f>LOOKUP(C:C,Meltzer!A:A,Meltzer!B:B)</f>
        <v>1.0429999999999999</v>
      </c>
      <c r="I77" t="e">
        <f t="shared" si="5"/>
        <v>#NUM!</v>
      </c>
    </row>
    <row r="78" spans="1:9">
      <c r="A78" s="17" t="s">
        <v>170</v>
      </c>
      <c r="B78" s="18">
        <v>1980</v>
      </c>
      <c r="C78" s="8">
        <f t="shared" si="3"/>
        <v>34</v>
      </c>
      <c r="D78" t="s">
        <v>19</v>
      </c>
      <c r="E78">
        <v>127.4</v>
      </c>
      <c r="F78">
        <v>255</v>
      </c>
      <c r="G78">
        <f t="shared" si="4"/>
        <v>1.0345947076707736</v>
      </c>
      <c r="H78">
        <f>LOOKUP(C:C,Meltzer!A:A,Meltzer!B:B)</f>
        <v>1.0580000000000001</v>
      </c>
      <c r="I78">
        <f t="shared" si="5"/>
        <v>279.12330618249803</v>
      </c>
    </row>
    <row r="79" spans="1:9">
      <c r="A79" s="17" t="s">
        <v>62</v>
      </c>
      <c r="B79" s="18">
        <v>1980</v>
      </c>
      <c r="C79" s="8">
        <f t="shared" si="3"/>
        <v>34</v>
      </c>
      <c r="D79" t="s">
        <v>19</v>
      </c>
      <c r="G79" t="e">
        <f t="shared" si="4"/>
        <v>#NUM!</v>
      </c>
      <c r="H79">
        <f>LOOKUP(C:C,Meltzer!A:A,Meltzer!B:B)</f>
        <v>1.0580000000000001</v>
      </c>
      <c r="I79" t="e">
        <f t="shared" si="5"/>
        <v>#NUM!</v>
      </c>
    </row>
    <row r="80" spans="1:9">
      <c r="A80" s="17" t="s">
        <v>171</v>
      </c>
      <c r="B80" s="18">
        <v>1980</v>
      </c>
      <c r="C80" s="8">
        <f t="shared" si="3"/>
        <v>34</v>
      </c>
      <c r="D80" t="s">
        <v>19</v>
      </c>
      <c r="E80">
        <v>85.4</v>
      </c>
      <c r="F80">
        <v>136</v>
      </c>
      <c r="G80">
        <f t="shared" si="4"/>
        <v>1.1922652241560239</v>
      </c>
      <c r="H80">
        <f>LOOKUP(C:C,Meltzer!A:A,Meltzer!B:B)</f>
        <v>1.0580000000000001</v>
      </c>
      <c r="I80">
        <f t="shared" si="5"/>
        <v>171.55265857336198</v>
      </c>
    </row>
    <row r="81" spans="1:9">
      <c r="A81" s="17" t="s">
        <v>172</v>
      </c>
      <c r="B81" s="18">
        <v>1980</v>
      </c>
      <c r="C81" s="8">
        <f t="shared" si="3"/>
        <v>34</v>
      </c>
      <c r="D81" t="s">
        <v>19</v>
      </c>
      <c r="G81" t="e">
        <f t="shared" si="4"/>
        <v>#NUM!</v>
      </c>
      <c r="H81">
        <f>LOOKUP(C:C,Meltzer!A:A,Meltzer!B:B)</f>
        <v>1.0580000000000001</v>
      </c>
      <c r="I81" t="e">
        <f t="shared" si="5"/>
        <v>#NUM!</v>
      </c>
    </row>
    <row r="82" spans="1:9">
      <c r="A82" s="33" t="s">
        <v>312</v>
      </c>
      <c r="B82" s="34">
        <v>1986</v>
      </c>
      <c r="C82" s="8">
        <f t="shared" si="3"/>
        <v>28</v>
      </c>
      <c r="D82" t="s">
        <v>19</v>
      </c>
      <c r="E82">
        <v>79.599999999999994</v>
      </c>
      <c r="F82">
        <v>211</v>
      </c>
      <c r="G82">
        <f t="shared" si="4"/>
        <v>1.2364052285704439</v>
      </c>
      <c r="H82">
        <f>LOOKUP(C:C,Meltzer!A:A,Meltzer!B:B)</f>
        <v>1</v>
      </c>
      <c r="I82">
        <f t="shared" si="5"/>
        <v>260.88150322836367</v>
      </c>
    </row>
    <row r="83" spans="1:9">
      <c r="A83" s="33" t="s">
        <v>314</v>
      </c>
      <c r="B83" s="34">
        <v>1993</v>
      </c>
      <c r="C83" s="8">
        <f t="shared" si="3"/>
        <v>21</v>
      </c>
      <c r="D83" t="s">
        <v>19</v>
      </c>
      <c r="E83">
        <v>91.2</v>
      </c>
      <c r="F83">
        <v>260</v>
      </c>
      <c r="G83">
        <f>IF(D83="F",IF(E83&lt;148.026,10^(0.89726074*((LOG10(E83/148.026))^2)),1),IF(E83&lt;174.393,10^(0.794358141*((LOG10(E83/174.393))^2)),1))</f>
        <v>1.1560111607500583</v>
      </c>
      <c r="H83">
        <f>LOOKUP(C:C,Meltzer!A:A,Meltzer!B:B)</f>
        <v>1</v>
      </c>
      <c r="I83">
        <f t="shared" si="5"/>
        <v>300.56290179501514</v>
      </c>
    </row>
    <row r="84" spans="1:9">
      <c r="A84" s="33" t="s">
        <v>317</v>
      </c>
      <c r="B84" s="40" t="s">
        <v>318</v>
      </c>
      <c r="C84" s="8">
        <f t="shared" si="3"/>
        <v>26</v>
      </c>
      <c r="D84" t="s">
        <v>19</v>
      </c>
      <c r="E84">
        <v>138.19999999999999</v>
      </c>
      <c r="F84">
        <v>340</v>
      </c>
      <c r="G84">
        <f>IF(D84="F",IF(E84&lt;148.026,10^(0.89726074*((LOG10(E84/148.026))^2)),1),IF(E84&lt;174.393,10^(0.794358141*((LOG10(E84/174.393))^2)),1))</f>
        <v>1.0188414806565766</v>
      </c>
      <c r="H84">
        <f>LOOKUP(C:C,Meltzer!A:A,Meltzer!B:B)</f>
        <v>1</v>
      </c>
      <c r="I84">
        <f t="shared" ref="I84" si="6">F84*G84*H84</f>
        <v>346.40610342323606</v>
      </c>
    </row>
    <row r="85" spans="1:9">
      <c r="A85" s="33" t="s">
        <v>319</v>
      </c>
      <c r="B85" s="40">
        <v>1986</v>
      </c>
      <c r="C85" s="8">
        <f t="shared" si="3"/>
        <v>28</v>
      </c>
      <c r="D85" t="s">
        <v>19</v>
      </c>
      <c r="E85">
        <v>103</v>
      </c>
      <c r="F85">
        <v>260</v>
      </c>
      <c r="G85">
        <f>IF(D85="F",IF(E85&lt;148.026,10^(0.89726074*((LOG10(E85/148.026))^2)),1),IF(E85&lt;174.393,10^(0.794358141*((LOG10(E85/174.393))^2)),1))</f>
        <v>1.1003855820289505</v>
      </c>
      <c r="H85">
        <f>LOOKUP(C:C,Meltzer!A:A,Meltzer!B:B)</f>
        <v>1</v>
      </c>
      <c r="I85">
        <f t="shared" ref="I85:I86" si="7">F85*G85*H85</f>
        <v>286.10025132752713</v>
      </c>
    </row>
    <row r="86" spans="1:9">
      <c r="A86" s="33" t="s">
        <v>321</v>
      </c>
      <c r="B86" s="40">
        <v>1981</v>
      </c>
      <c r="C86" s="8">
        <f t="shared" si="3"/>
        <v>33</v>
      </c>
      <c r="D86" t="s">
        <v>19</v>
      </c>
      <c r="E86">
        <v>90.2</v>
      </c>
      <c r="F86">
        <v>213</v>
      </c>
      <c r="G86">
        <f>IF(D86="F",IF(E86&lt;148.026,10^(0.89726074*((LOG10(E86/148.026))^2)),1),IF(E86&lt;174.393,10^(0.794358141*((LOG10(E86/174.393))^2)),1))</f>
        <v>1.1617747718050806</v>
      </c>
      <c r="H86">
        <f>LOOKUP(C:C,Meltzer!A:A,Meltzer!B:B)</f>
        <v>1.0429999999999999</v>
      </c>
      <c r="I86">
        <f t="shared" si="7"/>
        <v>258.0987215294449</v>
      </c>
    </row>
    <row r="87" spans="1:9">
      <c r="A87" s="33" t="s">
        <v>322</v>
      </c>
      <c r="B87" s="40">
        <v>1989</v>
      </c>
      <c r="C87" s="8">
        <f t="shared" si="3"/>
        <v>25</v>
      </c>
      <c r="D87" t="s">
        <v>19</v>
      </c>
      <c r="E87">
        <v>110.2</v>
      </c>
      <c r="F87">
        <v>202</v>
      </c>
      <c r="G87">
        <f>IF(D87="F",IF(E87&lt;148.026,10^(0.89726074*((LOG10(E87/148.026))^2)),1),IF(E87&lt;174.393,10^(0.794358141*((LOG10(E87/174.393))^2)),1))</f>
        <v>1.0753932888195483</v>
      </c>
      <c r="H87">
        <f>LOOKUP(C:C,Meltzer!A:A,Meltzer!B:B)</f>
        <v>1</v>
      </c>
      <c r="I87">
        <f t="shared" ref="I87" si="8">F87*G87*H87</f>
        <v>217.22944434154877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4" workbookViewId="0">
      <selection activeCell="I20" sqref="I20"/>
    </sheetView>
  </sheetViews>
  <sheetFormatPr baseColWidth="10" defaultColWidth="8.83203125" defaultRowHeight="15" x14ac:dyDescent="0"/>
  <cols>
    <col min="1" max="1" width="18.33203125" bestFit="1" customWidth="1"/>
    <col min="2" max="2" width="8.83203125" bestFit="1" customWidth="1"/>
    <col min="3" max="3" width="4" bestFit="1" customWidth="1"/>
    <col min="4" max="4" width="6.6640625" bestFit="1" customWidth="1"/>
    <col min="5" max="5" width="7.6640625" bestFit="1" customWidth="1"/>
    <col min="6" max="6" width="6.1640625" customWidth="1"/>
    <col min="7" max="7" width="6.6640625" bestFit="1" customWidth="1"/>
    <col min="8" max="8" width="7" bestFit="1" customWidth="1"/>
    <col min="9" max="9" width="13.6640625" bestFit="1" customWidth="1"/>
  </cols>
  <sheetData>
    <row r="1" spans="1:10">
      <c r="A1" s="1" t="s">
        <v>18</v>
      </c>
      <c r="B1" s="1" t="s">
        <v>91</v>
      </c>
      <c r="C1" s="1" t="s">
        <v>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256</v>
      </c>
    </row>
    <row r="2" spans="1:10">
      <c r="A2" s="15" t="s">
        <v>92</v>
      </c>
      <c r="B2" s="16">
        <v>1979</v>
      </c>
      <c r="C2" s="8">
        <f>Meltzer!D$1-'Master Male'!B2</f>
        <v>35</v>
      </c>
      <c r="D2" t="s">
        <v>19</v>
      </c>
      <c r="E2">
        <v>92.5</v>
      </c>
      <c r="F2">
        <v>197</v>
      </c>
      <c r="G2">
        <f>IF(D2="F",IF(E2&lt;148.026,10^(0.89726074*((LOG10(E2/148.026))^2)),1),IF(E2&lt;174.393,10^(0.794358141*((LOG10(E2/174.393))^2)),1))</f>
        <v>1.1487953546324956</v>
      </c>
      <c r="H2">
        <f>LOOKUP(C:C,Meltzer!A:A,Meltzer!B:B)</f>
        <v>1.0720000000000001</v>
      </c>
      <c r="I2">
        <f>F2*G2*H2</f>
        <v>242.60719817270896</v>
      </c>
    </row>
    <row r="3" spans="1:10">
      <c r="A3" s="15" t="s">
        <v>93</v>
      </c>
      <c r="B3" s="16">
        <v>1978</v>
      </c>
      <c r="C3" s="8">
        <f>Meltzer!D$1-'Master Male'!B3</f>
        <v>36</v>
      </c>
      <c r="D3" t="s">
        <v>19</v>
      </c>
      <c r="E3">
        <v>67.2</v>
      </c>
      <c r="F3">
        <v>174</v>
      </c>
      <c r="G3">
        <f t="shared" ref="G3:G39" si="0">IF(D3="F",IF(E3&lt;148.026,10^(0.89726074*((LOG10(E3/148.026))^2)),1),IF(E3&lt;174.393,10^(0.794358141*((LOG10(E3/174.393))^2)),1))</f>
        <v>1.3685318751083524</v>
      </c>
      <c r="H3">
        <f>LOOKUP(C:C,Meltzer!A:A,Meltzer!B:B)</f>
        <v>1.087</v>
      </c>
      <c r="I3">
        <f t="shared" ref="I3:I39" si="1">F3*G3*H3</f>
        <v>258.84138179424355</v>
      </c>
    </row>
    <row r="4" spans="1:10">
      <c r="A4" s="15" t="s">
        <v>94</v>
      </c>
      <c r="B4" s="16">
        <v>1978</v>
      </c>
      <c r="C4" s="8">
        <f>Meltzer!D$1-'Master Male'!B4</f>
        <v>36</v>
      </c>
      <c r="D4" t="s">
        <v>19</v>
      </c>
      <c r="E4">
        <v>91.9</v>
      </c>
      <c r="F4">
        <v>191</v>
      </c>
      <c r="G4">
        <f t="shared" si="0"/>
        <v>1.1520876531645323</v>
      </c>
      <c r="H4">
        <f>LOOKUP(C:C,Meltzer!A:A,Meltzer!B:B)</f>
        <v>1.087</v>
      </c>
      <c r="I4">
        <f t="shared" si="1"/>
        <v>239.19298228706069</v>
      </c>
    </row>
    <row r="5" spans="1:10">
      <c r="A5" s="15" t="s">
        <v>95</v>
      </c>
      <c r="B5" s="16">
        <v>1978</v>
      </c>
      <c r="C5" s="8">
        <f>Meltzer!D$1-'Master Male'!B5</f>
        <v>36</v>
      </c>
      <c r="D5" t="s">
        <v>19</v>
      </c>
      <c r="G5" t="e">
        <f t="shared" si="0"/>
        <v>#NUM!</v>
      </c>
      <c r="H5">
        <f>LOOKUP(C:C,Meltzer!A:A,Meltzer!B:B)</f>
        <v>1.087</v>
      </c>
      <c r="I5" t="e">
        <f t="shared" si="1"/>
        <v>#NUM!</v>
      </c>
    </row>
    <row r="6" spans="1:10">
      <c r="A6" s="15" t="s">
        <v>36</v>
      </c>
      <c r="B6" s="16">
        <v>1978</v>
      </c>
      <c r="C6" s="8">
        <f>Meltzer!D$1-'Master Male'!B6</f>
        <v>36</v>
      </c>
      <c r="D6" t="s">
        <v>19</v>
      </c>
      <c r="G6" t="e">
        <f t="shared" si="0"/>
        <v>#NUM!</v>
      </c>
      <c r="H6">
        <f>LOOKUP(C:C,Meltzer!A:A,Meltzer!B:B)</f>
        <v>1.087</v>
      </c>
      <c r="I6" t="e">
        <f t="shared" si="1"/>
        <v>#NUM!</v>
      </c>
    </row>
    <row r="7" spans="1:10">
      <c r="A7" s="15" t="s">
        <v>96</v>
      </c>
      <c r="B7" s="16">
        <v>1978</v>
      </c>
      <c r="C7" s="8">
        <f>Meltzer!D$1-'Master Male'!B7</f>
        <v>36</v>
      </c>
      <c r="D7" t="s">
        <v>19</v>
      </c>
      <c r="E7">
        <v>82.8</v>
      </c>
      <c r="F7">
        <v>116</v>
      </c>
      <c r="G7">
        <f t="shared" si="0"/>
        <v>1.2109625285624763</v>
      </c>
      <c r="H7">
        <f>LOOKUP(C:C,Meltzer!A:A,Meltzer!B:B)</f>
        <v>1.087</v>
      </c>
      <c r="I7">
        <f t="shared" si="1"/>
        <v>152.69268715149977</v>
      </c>
    </row>
    <row r="8" spans="1:10">
      <c r="A8" s="15" t="s">
        <v>97</v>
      </c>
      <c r="B8" s="16">
        <v>1977</v>
      </c>
      <c r="C8" s="8">
        <f>Meltzer!D$1-'Master Male'!B8</f>
        <v>37</v>
      </c>
      <c r="D8" t="s">
        <v>19</v>
      </c>
      <c r="E8">
        <v>103.2</v>
      </c>
      <c r="F8">
        <v>181</v>
      </c>
      <c r="G8">
        <f t="shared" si="0"/>
        <v>1.0996117264713854</v>
      </c>
      <c r="H8">
        <f>LOOKUP(C:C,Meltzer!A:A,Meltzer!B:B)</f>
        <v>1.1000000000000001</v>
      </c>
      <c r="I8">
        <f t="shared" si="1"/>
        <v>218.93269474045286</v>
      </c>
    </row>
    <row r="9" spans="1:10">
      <c r="A9" s="15" t="s">
        <v>35</v>
      </c>
      <c r="B9" s="16">
        <v>1976</v>
      </c>
      <c r="C9" s="8">
        <f>Meltzer!D$1-'Master Male'!B9</f>
        <v>38</v>
      </c>
      <c r="D9" t="s">
        <v>19</v>
      </c>
      <c r="E9">
        <v>107.8</v>
      </c>
      <c r="F9">
        <v>265</v>
      </c>
      <c r="G9">
        <f t="shared" si="0"/>
        <v>1.0831000507300248</v>
      </c>
      <c r="H9">
        <f>LOOKUP(C:C,Meltzer!A:A,Meltzer!B:B)</f>
        <v>1.113</v>
      </c>
      <c r="I9">
        <f t="shared" si="1"/>
        <v>319.45494446256714</v>
      </c>
    </row>
    <row r="10" spans="1:10">
      <c r="A10" s="15" t="s">
        <v>39</v>
      </c>
      <c r="B10" s="16">
        <v>1976</v>
      </c>
      <c r="C10" s="8">
        <f>Meltzer!D$1-'Master Male'!B10</f>
        <v>38</v>
      </c>
      <c r="D10" t="s">
        <v>19</v>
      </c>
      <c r="G10" t="e">
        <f t="shared" si="0"/>
        <v>#NUM!</v>
      </c>
      <c r="H10">
        <f>LOOKUP(C:C,Meltzer!A:A,Meltzer!B:B)</f>
        <v>1.113</v>
      </c>
      <c r="I10" t="e">
        <f t="shared" si="1"/>
        <v>#NUM!</v>
      </c>
    </row>
    <row r="11" spans="1:10">
      <c r="A11" s="15" t="s">
        <v>98</v>
      </c>
      <c r="B11" s="16">
        <v>1976</v>
      </c>
      <c r="C11" s="8">
        <f>Meltzer!D$1-'Master Male'!B11</f>
        <v>38</v>
      </c>
      <c r="D11" t="s">
        <v>19</v>
      </c>
      <c r="E11">
        <v>91.4</v>
      </c>
      <c r="F11">
        <v>168</v>
      </c>
      <c r="G11">
        <f t="shared" si="0"/>
        <v>1.1548809689435471</v>
      </c>
      <c r="H11">
        <f>LOOKUP(C:C,Meltzer!A:A,Meltzer!B:B)</f>
        <v>1.113</v>
      </c>
      <c r="I11">
        <f t="shared" si="1"/>
        <v>215.9442630969402</v>
      </c>
    </row>
    <row r="12" spans="1:10">
      <c r="A12" s="15" t="s">
        <v>38</v>
      </c>
      <c r="B12" s="16">
        <v>1976</v>
      </c>
      <c r="C12" s="8">
        <f>Meltzer!D$1-'Master Male'!B12</f>
        <v>38</v>
      </c>
      <c r="D12" t="s">
        <v>19</v>
      </c>
      <c r="G12" t="e">
        <f t="shared" si="0"/>
        <v>#NUM!</v>
      </c>
      <c r="H12">
        <f>LOOKUP(C:C,Meltzer!A:A,Meltzer!B:B)</f>
        <v>1.113</v>
      </c>
      <c r="I12" t="e">
        <f t="shared" si="1"/>
        <v>#NUM!</v>
      </c>
    </row>
    <row r="13" spans="1:10">
      <c r="A13" s="15" t="s">
        <v>41</v>
      </c>
      <c r="B13" s="16">
        <v>1976</v>
      </c>
      <c r="C13" s="8">
        <f>Meltzer!D$1-'Master Male'!B13</f>
        <v>38</v>
      </c>
      <c r="D13" t="s">
        <v>19</v>
      </c>
      <c r="E13">
        <v>84.1</v>
      </c>
      <c r="F13">
        <v>225</v>
      </c>
      <c r="G13">
        <f t="shared" si="0"/>
        <v>1.2014062063025703</v>
      </c>
      <c r="H13">
        <f>LOOKUP(C:C,Meltzer!A:A,Meltzer!B:B)</f>
        <v>1.113</v>
      </c>
      <c r="I13">
        <f t="shared" si="1"/>
        <v>300.86214921332117</v>
      </c>
    </row>
    <row r="14" spans="1:10">
      <c r="A14" s="15" t="s">
        <v>42</v>
      </c>
      <c r="B14" s="16">
        <v>1976</v>
      </c>
      <c r="C14" s="8">
        <f>Meltzer!D$1-'Master Male'!B14</f>
        <v>38</v>
      </c>
      <c r="D14" t="s">
        <v>19</v>
      </c>
      <c r="E14">
        <v>75.7</v>
      </c>
      <c r="F14">
        <v>193</v>
      </c>
      <c r="G14">
        <f t="shared" si="0"/>
        <v>1.2715842484226043</v>
      </c>
      <c r="H14">
        <f>LOOKUP(C:C,Meltzer!A:A,Meltzer!B:B)</f>
        <v>1.113</v>
      </c>
      <c r="I14">
        <f t="shared" si="1"/>
        <v>273.14774081941118</v>
      </c>
    </row>
    <row r="15" spans="1:10">
      <c r="A15" s="15" t="s">
        <v>99</v>
      </c>
      <c r="B15" s="16">
        <v>1974</v>
      </c>
      <c r="C15" s="8">
        <f>Meltzer!D$1-'Master Male'!B15</f>
        <v>40</v>
      </c>
      <c r="D15" t="s">
        <v>19</v>
      </c>
      <c r="E15">
        <v>148.4</v>
      </c>
      <c r="F15">
        <v>161</v>
      </c>
      <c r="G15">
        <f t="shared" si="0"/>
        <v>1.0090273625334181</v>
      </c>
      <c r="H15">
        <f>LOOKUP(C:C,Meltzer!A:A,Meltzer!B:B)</f>
        <v>1.1359999999999999</v>
      </c>
      <c r="I15">
        <f t="shared" si="1"/>
        <v>184.54706849791202</v>
      </c>
    </row>
    <row r="16" spans="1:10">
      <c r="A16" s="15" t="s">
        <v>100</v>
      </c>
      <c r="B16" s="16">
        <v>1974</v>
      </c>
      <c r="C16" s="8">
        <f>Meltzer!D$1-'Master Male'!B16</f>
        <v>40</v>
      </c>
      <c r="D16" t="s">
        <v>19</v>
      </c>
      <c r="G16" t="e">
        <f t="shared" si="0"/>
        <v>#NUM!</v>
      </c>
      <c r="H16">
        <f>LOOKUP(C:C,Meltzer!A:A,Meltzer!B:B)</f>
        <v>1.1359999999999999</v>
      </c>
      <c r="I16" t="e">
        <f t="shared" si="1"/>
        <v>#NUM!</v>
      </c>
    </row>
    <row r="17" spans="1:9">
      <c r="A17" s="15" t="s">
        <v>101</v>
      </c>
      <c r="B17" s="16">
        <v>1974</v>
      </c>
      <c r="C17" s="8">
        <f>Meltzer!D$1-'Master Male'!B17</f>
        <v>40</v>
      </c>
      <c r="D17" t="s">
        <v>19</v>
      </c>
      <c r="E17">
        <v>115.2</v>
      </c>
      <c r="F17">
        <v>153</v>
      </c>
      <c r="G17">
        <f t="shared" si="0"/>
        <v>1.0611068177851113</v>
      </c>
      <c r="H17">
        <f>LOOKUP(C:C,Meltzer!A:A,Meltzer!B:B)</f>
        <v>1.1359999999999999</v>
      </c>
      <c r="I17">
        <f t="shared" si="1"/>
        <v>184.42885378559458</v>
      </c>
    </row>
    <row r="18" spans="1:9">
      <c r="A18" s="15" t="s">
        <v>32</v>
      </c>
      <c r="B18" s="16">
        <v>1973</v>
      </c>
      <c r="C18" s="8">
        <f>Meltzer!D$1-'Master Male'!B18</f>
        <v>41</v>
      </c>
      <c r="D18" t="s">
        <v>19</v>
      </c>
      <c r="E18">
        <v>101.8</v>
      </c>
      <c r="F18">
        <v>267</v>
      </c>
      <c r="G18">
        <f t="shared" si="0"/>
        <v>1.105133127818088</v>
      </c>
      <c r="H18">
        <f>LOOKUP(C:C,Meltzer!A:A,Meltzer!B:B)</f>
        <v>1.147</v>
      </c>
      <c r="I18">
        <f t="shared" si="1"/>
        <v>338.44591526116164</v>
      </c>
    </row>
    <row r="19" spans="1:9">
      <c r="A19" s="15" t="s">
        <v>37</v>
      </c>
      <c r="B19" s="16">
        <v>1973</v>
      </c>
      <c r="C19" s="8">
        <f>Meltzer!D$1-'Master Male'!B19</f>
        <v>41</v>
      </c>
      <c r="D19" t="s">
        <v>19</v>
      </c>
      <c r="G19" t="e">
        <f t="shared" si="0"/>
        <v>#NUM!</v>
      </c>
      <c r="H19">
        <f>LOOKUP(C:C,Meltzer!A:A,Meltzer!B:B)</f>
        <v>1.147</v>
      </c>
      <c r="I19" t="e">
        <f t="shared" si="1"/>
        <v>#NUM!</v>
      </c>
    </row>
    <row r="20" spans="1:9">
      <c r="A20" s="15" t="s">
        <v>102</v>
      </c>
      <c r="B20" s="16">
        <v>1972</v>
      </c>
      <c r="C20" s="8">
        <f>Meltzer!D$1-'Master Male'!B20</f>
        <v>42</v>
      </c>
      <c r="D20" t="s">
        <v>19</v>
      </c>
      <c r="E20">
        <v>68.7</v>
      </c>
      <c r="F20">
        <v>212</v>
      </c>
      <c r="G20">
        <f t="shared" si="0"/>
        <v>1.3490236139002743</v>
      </c>
      <c r="H20">
        <f>LOOKUP(C:C,Meltzer!A:A,Meltzer!B:B)</f>
        <v>1.1579999999999999</v>
      </c>
      <c r="I20">
        <f t="shared" si="1"/>
        <v>331.17990111806171</v>
      </c>
    </row>
    <row r="21" spans="1:9">
      <c r="A21" s="15" t="s">
        <v>103</v>
      </c>
      <c r="B21" s="16">
        <v>1971</v>
      </c>
      <c r="C21" s="8">
        <f>Meltzer!D$1-'Master Male'!B21</f>
        <v>43</v>
      </c>
      <c r="D21" t="s">
        <v>19</v>
      </c>
      <c r="E21">
        <v>82.1</v>
      </c>
      <c r="F21">
        <v>183</v>
      </c>
      <c r="G21">
        <f t="shared" si="0"/>
        <v>1.216288279245832</v>
      </c>
      <c r="H21">
        <f>LOOKUP(C:C,Meltzer!A:A,Meltzer!B:B)</f>
        <v>1.17</v>
      </c>
      <c r="I21">
        <f t="shared" si="1"/>
        <v>260.41948346932509</v>
      </c>
    </row>
    <row r="22" spans="1:9">
      <c r="A22" s="15" t="s">
        <v>40</v>
      </c>
      <c r="B22" s="16">
        <v>1970</v>
      </c>
      <c r="C22" s="8">
        <f>Meltzer!D$1-'Master Male'!B22</f>
        <v>44</v>
      </c>
      <c r="D22" t="s">
        <v>19</v>
      </c>
      <c r="E22">
        <v>75.5</v>
      </c>
      <c r="F22">
        <v>155</v>
      </c>
      <c r="G22">
        <f t="shared" si="0"/>
        <v>1.2735257915475724</v>
      </c>
      <c r="H22">
        <f>LOOKUP(C:C,Meltzer!A:A,Meltzer!B:B)</f>
        <v>1.1830000000000001</v>
      </c>
      <c r="I22">
        <f t="shared" si="1"/>
        <v>233.52005676712062</v>
      </c>
    </row>
    <row r="23" spans="1:9">
      <c r="A23" s="15" t="s">
        <v>104</v>
      </c>
      <c r="B23" s="16">
        <v>1969</v>
      </c>
      <c r="C23" s="8">
        <f>Meltzer!D$1-'Master Male'!B23</f>
        <v>45</v>
      </c>
      <c r="D23" t="s">
        <v>19</v>
      </c>
      <c r="E23">
        <v>82.2</v>
      </c>
      <c r="F23">
        <v>255</v>
      </c>
      <c r="G23">
        <f t="shared" si="0"/>
        <v>1.215519535427809</v>
      </c>
      <c r="H23">
        <f>LOOKUP(C:C,Meltzer!A:A,Meltzer!B:B)</f>
        <v>1.1950000000000001</v>
      </c>
      <c r="I23">
        <f t="shared" si="1"/>
        <v>370.39919043323914</v>
      </c>
    </row>
    <row r="24" spans="1:9">
      <c r="A24" s="15" t="s">
        <v>105</v>
      </c>
      <c r="B24" s="16">
        <v>1969</v>
      </c>
      <c r="C24" s="8">
        <f>Meltzer!D$1-'Master Male'!B24</f>
        <v>45</v>
      </c>
      <c r="D24" t="s">
        <v>19</v>
      </c>
      <c r="E24">
        <v>70.7</v>
      </c>
      <c r="F24">
        <v>184</v>
      </c>
      <c r="G24">
        <f t="shared" si="0"/>
        <v>1.3247457564026199</v>
      </c>
      <c r="H24">
        <f>LOOKUP(C:C,Meltzer!A:A,Meltzer!B:B)</f>
        <v>1.1950000000000001</v>
      </c>
      <c r="I24">
        <f t="shared" si="1"/>
        <v>291.28509691780812</v>
      </c>
    </row>
    <row r="25" spans="1:9">
      <c r="A25" s="15" t="s">
        <v>45</v>
      </c>
      <c r="B25" s="16">
        <v>1968</v>
      </c>
      <c r="C25" s="8">
        <f>Meltzer!D$1-'Master Male'!B25</f>
        <v>46</v>
      </c>
      <c r="D25" t="s">
        <v>19</v>
      </c>
      <c r="E25">
        <v>93.1</v>
      </c>
      <c r="F25">
        <v>223</v>
      </c>
      <c r="G25">
        <f t="shared" si="0"/>
        <v>1.1455668086086517</v>
      </c>
      <c r="H25">
        <f>LOOKUP(C:C,Meltzer!A:A,Meltzer!B:B)</f>
        <v>1.2070000000000001</v>
      </c>
      <c r="I25">
        <f t="shared" si="1"/>
        <v>308.34190777191333</v>
      </c>
    </row>
    <row r="26" spans="1:9">
      <c r="A26" s="15" t="s">
        <v>106</v>
      </c>
      <c r="B26" s="16">
        <v>1965</v>
      </c>
      <c r="C26" s="8">
        <f>Meltzer!D$1-'Master Male'!B26</f>
        <v>49</v>
      </c>
      <c r="D26" t="s">
        <v>19</v>
      </c>
      <c r="E26">
        <v>82.2</v>
      </c>
      <c r="F26">
        <v>255</v>
      </c>
      <c r="G26">
        <f t="shared" si="0"/>
        <v>1.215519535427809</v>
      </c>
      <c r="H26">
        <f>LOOKUP(C:C,Meltzer!A:A,Meltzer!B:B)</f>
        <v>1.234</v>
      </c>
      <c r="I26">
        <f t="shared" si="1"/>
        <v>382.48753221306868</v>
      </c>
    </row>
    <row r="27" spans="1:9">
      <c r="A27" s="15" t="s">
        <v>107</v>
      </c>
      <c r="B27" s="16">
        <v>1965</v>
      </c>
      <c r="C27" s="8">
        <f>Meltzer!D$1-'Master Male'!B27</f>
        <v>49</v>
      </c>
      <c r="D27" t="s">
        <v>19</v>
      </c>
      <c r="E27">
        <v>91.4</v>
      </c>
      <c r="F27">
        <v>213</v>
      </c>
      <c r="G27">
        <f t="shared" si="0"/>
        <v>1.1548809689435471</v>
      </c>
      <c r="H27">
        <f>LOOKUP(C:C,Meltzer!A:A,Meltzer!B:B)</f>
        <v>1.234</v>
      </c>
      <c r="I27">
        <f t="shared" si="1"/>
        <v>303.5512236390598</v>
      </c>
    </row>
    <row r="28" spans="1:9">
      <c r="A28" s="15" t="s">
        <v>108</v>
      </c>
      <c r="B28" s="16">
        <v>1963</v>
      </c>
      <c r="C28" s="8">
        <f>Meltzer!D$1-'Master Male'!B28</f>
        <v>51</v>
      </c>
      <c r="D28" t="s">
        <v>19</v>
      </c>
      <c r="E28">
        <v>82.3</v>
      </c>
      <c r="F28">
        <v>178</v>
      </c>
      <c r="G28">
        <f t="shared" si="0"/>
        <v>1.2147534509291567</v>
      </c>
      <c r="H28">
        <f>LOOKUP(C:C,Meltzer!A:A,Meltzer!B:B)</f>
        <v>1.2549999999999999</v>
      </c>
      <c r="I28">
        <f t="shared" si="1"/>
        <v>271.36377340306427</v>
      </c>
    </row>
    <row r="29" spans="1:9">
      <c r="A29" s="15" t="s">
        <v>33</v>
      </c>
      <c r="B29" s="16">
        <v>1959</v>
      </c>
      <c r="C29" s="8">
        <f>Meltzer!D$1-'Master Male'!B29</f>
        <v>55</v>
      </c>
      <c r="D29" t="s">
        <v>19</v>
      </c>
      <c r="E29">
        <v>118.5</v>
      </c>
      <c r="F29">
        <v>170</v>
      </c>
      <c r="G29">
        <f t="shared" si="0"/>
        <v>1.0528571897992878</v>
      </c>
      <c r="H29">
        <f>LOOKUP(C:C,Meltzer!A:A,Meltzer!B:B)</f>
        <v>1.35</v>
      </c>
      <c r="I29">
        <f t="shared" si="1"/>
        <v>241.63072505893658</v>
      </c>
    </row>
    <row r="30" spans="1:9">
      <c r="A30" s="15" t="s">
        <v>31</v>
      </c>
      <c r="B30" s="16">
        <v>1957</v>
      </c>
      <c r="C30" s="8">
        <f>Meltzer!D$1-'Master Male'!B30</f>
        <v>57</v>
      </c>
      <c r="D30" t="s">
        <v>19</v>
      </c>
      <c r="E30">
        <v>82.1</v>
      </c>
      <c r="F30">
        <v>0</v>
      </c>
      <c r="G30">
        <f t="shared" si="0"/>
        <v>1.216288279245832</v>
      </c>
      <c r="H30">
        <f>LOOKUP(C:C,Meltzer!A:A,Meltzer!B:B)</f>
        <v>1.417</v>
      </c>
      <c r="I30">
        <f t="shared" si="1"/>
        <v>0</v>
      </c>
    </row>
    <row r="31" spans="1:9">
      <c r="A31" s="15" t="s">
        <v>109</v>
      </c>
      <c r="B31" s="16">
        <v>1957</v>
      </c>
      <c r="C31" s="8">
        <f>Meltzer!D$1-'Master Male'!B31</f>
        <v>57</v>
      </c>
      <c r="D31" t="s">
        <v>19</v>
      </c>
      <c r="E31">
        <v>75.400000000000006</v>
      </c>
      <c r="F31">
        <v>135</v>
      </c>
      <c r="G31">
        <f t="shared" si="0"/>
        <v>1.2745019210240056</v>
      </c>
      <c r="H31">
        <f>LOOKUP(C:C,Meltzer!A:A,Meltzer!B:B)</f>
        <v>1.417</v>
      </c>
      <c r="I31">
        <f t="shared" si="1"/>
        <v>243.80584498228717</v>
      </c>
    </row>
    <row r="32" spans="1:9">
      <c r="A32" s="15" t="s">
        <v>110</v>
      </c>
      <c r="B32" s="16">
        <v>1956</v>
      </c>
      <c r="C32" s="8">
        <f>Meltzer!D$1-'Master Male'!B32</f>
        <v>58</v>
      </c>
      <c r="D32" t="s">
        <v>19</v>
      </c>
      <c r="E32">
        <v>82</v>
      </c>
      <c r="F32">
        <v>139</v>
      </c>
      <c r="G32">
        <f t="shared" si="0"/>
        <v>1.2170596936412781</v>
      </c>
      <c r="H32">
        <f>LOOKUP(C:C,Meltzer!A:A,Meltzer!B:B)</f>
        <v>1.4490000000000001</v>
      </c>
      <c r="I32">
        <f t="shared" si="1"/>
        <v>245.12920995598347</v>
      </c>
    </row>
    <row r="33" spans="1:9">
      <c r="A33" s="15" t="s">
        <v>111</v>
      </c>
      <c r="B33" s="16">
        <v>1955</v>
      </c>
      <c r="C33" s="8">
        <f>Meltzer!D$1-'Master Male'!B33</f>
        <v>59</v>
      </c>
      <c r="D33" t="s">
        <v>19</v>
      </c>
      <c r="E33">
        <v>81.3</v>
      </c>
      <c r="F33">
        <v>135</v>
      </c>
      <c r="G33">
        <f t="shared" si="0"/>
        <v>1.2225353296321473</v>
      </c>
      <c r="H33">
        <f>LOOKUP(C:C,Meltzer!A:A,Meltzer!B:B)</f>
        <v>1.48</v>
      </c>
      <c r="I33">
        <f t="shared" si="1"/>
        <v>244.26255886050299</v>
      </c>
    </row>
    <row r="34" spans="1:9">
      <c r="A34" s="15" t="s">
        <v>112</v>
      </c>
      <c r="B34" s="16">
        <v>1954</v>
      </c>
      <c r="C34" s="8">
        <f>Meltzer!D$1-'Master Male'!B34</f>
        <v>60</v>
      </c>
      <c r="D34" t="s">
        <v>19</v>
      </c>
      <c r="E34">
        <v>83.3</v>
      </c>
      <c r="F34">
        <v>162</v>
      </c>
      <c r="G34">
        <f t="shared" si="0"/>
        <v>1.207236436047525</v>
      </c>
      <c r="H34">
        <f>LOOKUP(C:C,Meltzer!A:A,Meltzer!B:B)</f>
        <v>1.5089999999999999</v>
      </c>
      <c r="I34">
        <f t="shared" si="1"/>
        <v>295.11860468330582</v>
      </c>
    </row>
    <row r="35" spans="1:9">
      <c r="A35" s="15" t="s">
        <v>28</v>
      </c>
      <c r="B35" s="16">
        <v>1952</v>
      </c>
      <c r="C35" s="8">
        <f>Meltzer!D$1-'Master Male'!B35</f>
        <v>62</v>
      </c>
      <c r="D35" t="s">
        <v>19</v>
      </c>
      <c r="E35">
        <v>76.599999999999994</v>
      </c>
      <c r="F35">
        <v>136</v>
      </c>
      <c r="G35">
        <f t="shared" si="0"/>
        <v>1.2630208853816989</v>
      </c>
      <c r="H35">
        <f>LOOKUP(C:C,Meltzer!A:A,Meltzer!B:B)</f>
        <v>1.5609999999999999</v>
      </c>
      <c r="I35">
        <f t="shared" si="1"/>
        <v>268.13428188299315</v>
      </c>
    </row>
    <row r="36" spans="1:9">
      <c r="A36" s="15" t="s">
        <v>29</v>
      </c>
      <c r="B36" s="16">
        <v>1952</v>
      </c>
      <c r="C36" s="8">
        <f>Meltzer!D$1-'Master Male'!B36</f>
        <v>62</v>
      </c>
      <c r="D36" t="s">
        <v>19</v>
      </c>
      <c r="E36">
        <v>91.3</v>
      </c>
      <c r="F36">
        <v>153</v>
      </c>
      <c r="G36">
        <f t="shared" si="0"/>
        <v>1.1554451389894906</v>
      </c>
      <c r="H36">
        <f>LOOKUP(C:C,Meltzer!A:A,Meltzer!B:B)</f>
        <v>1.5609999999999999</v>
      </c>
      <c r="I36">
        <f t="shared" si="1"/>
        <v>275.95842888027698</v>
      </c>
    </row>
    <row r="37" spans="1:9">
      <c r="A37" s="15" t="s">
        <v>34</v>
      </c>
      <c r="B37" s="16">
        <v>1949</v>
      </c>
      <c r="C37" s="8">
        <f>Meltzer!D$1-'Master Male'!B37</f>
        <v>65</v>
      </c>
      <c r="D37" t="s">
        <v>19</v>
      </c>
      <c r="E37">
        <v>86.4</v>
      </c>
      <c r="F37">
        <v>0</v>
      </c>
      <c r="G37">
        <f t="shared" si="0"/>
        <v>1.1855027971377188</v>
      </c>
      <c r="H37">
        <f>LOOKUP(C:C,Meltzer!A:A,Meltzer!B:B)</f>
        <v>1.6359999999999999</v>
      </c>
      <c r="I37">
        <f t="shared" si="1"/>
        <v>0</v>
      </c>
    </row>
    <row r="38" spans="1:9">
      <c r="A38" s="15" t="s">
        <v>113</v>
      </c>
      <c r="B38" s="16">
        <v>1945</v>
      </c>
      <c r="C38" s="8">
        <f>Meltzer!D$1-'Master Male'!B38</f>
        <v>69</v>
      </c>
      <c r="D38" t="s">
        <v>19</v>
      </c>
      <c r="E38">
        <v>119.7</v>
      </c>
      <c r="F38">
        <v>131</v>
      </c>
      <c r="G38">
        <f t="shared" si="0"/>
        <v>1.050069570127417</v>
      </c>
      <c r="H38">
        <f>LOOKUP(C:C,Meltzer!A:A,Meltzer!B:B)</f>
        <v>1.8560000000000001</v>
      </c>
      <c r="I38">
        <f t="shared" si="1"/>
        <v>255.30971500249967</v>
      </c>
    </row>
    <row r="39" spans="1:9">
      <c r="A39" s="15" t="s">
        <v>30</v>
      </c>
      <c r="B39" s="16">
        <v>1945</v>
      </c>
      <c r="C39" s="8">
        <f>Meltzer!D$1-'Master Male'!B39</f>
        <v>69</v>
      </c>
      <c r="D39" t="s">
        <v>19</v>
      </c>
      <c r="E39">
        <v>84.6</v>
      </c>
      <c r="F39">
        <v>160</v>
      </c>
      <c r="G39">
        <f t="shared" si="0"/>
        <v>1.1978424964815899</v>
      </c>
      <c r="H39">
        <f>LOOKUP(C:C,Meltzer!A:A,Meltzer!B:B)</f>
        <v>1.8560000000000001</v>
      </c>
      <c r="I39">
        <f t="shared" si="1"/>
        <v>355.71130775517292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F11" sqref="F11"/>
    </sheetView>
  </sheetViews>
  <sheetFormatPr baseColWidth="10" defaultColWidth="11" defaultRowHeight="15" x14ac:dyDescent="0"/>
  <cols>
    <col min="1" max="1" width="15.6640625" style="1" bestFit="1" customWidth="1"/>
    <col min="2" max="2" width="15.6640625" style="1" customWidth="1"/>
    <col min="3" max="3" width="4.33203125" style="1" bestFit="1" customWidth="1"/>
    <col min="4" max="4" width="7.33203125" style="1" bestFit="1" customWidth="1"/>
    <col min="5" max="5" width="8.1640625" style="1" bestFit="1" customWidth="1"/>
    <col min="6" max="6" width="5.33203125" style="1" bestFit="1" customWidth="1"/>
    <col min="7" max="7" width="7.1640625" style="1" bestFit="1" customWidth="1"/>
    <col min="8" max="8" width="7.5" style="1" bestFit="1" customWidth="1"/>
    <col min="9" max="9" width="14" style="1" bestFit="1" customWidth="1"/>
    <col min="10" max="16384" width="11" style="1"/>
  </cols>
  <sheetData>
    <row r="1" spans="1:10">
      <c r="A1" s="1" t="s">
        <v>18</v>
      </c>
      <c r="C1" s="1" t="s">
        <v>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256</v>
      </c>
    </row>
    <row r="2" spans="1:10" s="5" customFormat="1">
      <c r="A2" s="31" t="s">
        <v>218</v>
      </c>
      <c r="B2" s="9">
        <v>2002</v>
      </c>
      <c r="C2" s="9">
        <v>12</v>
      </c>
      <c r="D2" s="5" t="s">
        <v>47</v>
      </c>
      <c r="E2" s="5">
        <v>65.5</v>
      </c>
      <c r="F2" s="5">
        <v>55</v>
      </c>
      <c r="G2" s="5">
        <f>IF(D2="F",IF(E2&lt;148.026,10^(0.89726074*((LOG10(E2/148.026))^2)),1),IF(E2&lt;174.393,10^(0.794358141*((LOG10(E2/174.393))^2)),1))</f>
        <v>1.2956943569626607</v>
      </c>
      <c r="H2" s="5">
        <v>1</v>
      </c>
      <c r="I2" s="5">
        <f>F2*G2*H2</f>
        <v>71.263189632946336</v>
      </c>
    </row>
    <row r="3" spans="1:10">
      <c r="A3" s="31" t="s">
        <v>219</v>
      </c>
      <c r="B3" s="9">
        <v>2002</v>
      </c>
      <c r="C3" s="9">
        <v>12</v>
      </c>
      <c r="D3" s="5" t="s">
        <v>47</v>
      </c>
      <c r="E3" s="5">
        <v>55</v>
      </c>
      <c r="F3" s="5">
        <v>80</v>
      </c>
      <c r="G3" s="5">
        <f t="shared" ref="G3:G10" si="0">IF(D3="F",IF(E3&lt;148.026,10^(0.89726074*((LOG10(E3/148.026))^2)),1),IF(E3&lt;174.393,10^(0.794358141*((LOG10(E3/174.393))^2)),1))</f>
        <v>1.4651580065753265</v>
      </c>
      <c r="H3" s="5">
        <v>1</v>
      </c>
      <c r="I3" s="5">
        <f>F3*G3*H3</f>
        <v>117.21264052602612</v>
      </c>
    </row>
    <row r="4" spans="1:10">
      <c r="A4" s="31" t="s">
        <v>220</v>
      </c>
      <c r="B4" s="9">
        <v>2001</v>
      </c>
      <c r="C4" s="9">
        <v>13</v>
      </c>
      <c r="D4" s="1" t="s">
        <v>47</v>
      </c>
      <c r="E4" s="1">
        <v>56.3</v>
      </c>
      <c r="F4" s="1">
        <v>44</v>
      </c>
      <c r="G4" s="5">
        <f t="shared" si="0"/>
        <v>1.4392902947505035</v>
      </c>
      <c r="H4" s="1">
        <v>1</v>
      </c>
      <c r="I4" s="1">
        <f>F4*G4*H4</f>
        <v>63.328772969022154</v>
      </c>
    </row>
    <row r="5" spans="1:10">
      <c r="A5" s="31" t="s">
        <v>221</v>
      </c>
      <c r="B5" s="9">
        <v>1999</v>
      </c>
      <c r="C5" s="9">
        <v>15</v>
      </c>
      <c r="D5" s="1" t="s">
        <v>47</v>
      </c>
      <c r="E5" s="1">
        <v>55.1</v>
      </c>
      <c r="F5" s="1">
        <v>53</v>
      </c>
      <c r="G5" s="5">
        <f t="shared" si="0"/>
        <v>1.4631077094819509</v>
      </c>
      <c r="H5" s="1">
        <v>1</v>
      </c>
      <c r="I5" s="1">
        <f>F5*G5*H5</f>
        <v>77.544708602543395</v>
      </c>
    </row>
    <row r="6" spans="1:10">
      <c r="A6" s="31" t="s">
        <v>222</v>
      </c>
      <c r="B6" s="9">
        <v>1998</v>
      </c>
      <c r="C6" s="9">
        <v>16</v>
      </c>
      <c r="D6" s="1" t="s">
        <v>47</v>
      </c>
      <c r="E6" s="1">
        <v>59.1</v>
      </c>
      <c r="F6" s="1">
        <v>74</v>
      </c>
      <c r="G6" s="5">
        <f t="shared" si="0"/>
        <v>1.3888848278750159</v>
      </c>
      <c r="H6" s="1">
        <v>1</v>
      </c>
      <c r="I6" s="1">
        <f>F6*G6*H6</f>
        <v>102.77747726275118</v>
      </c>
    </row>
    <row r="7" spans="1:10">
      <c r="A7" s="31" t="s">
        <v>223</v>
      </c>
      <c r="B7" s="9">
        <v>1998</v>
      </c>
      <c r="C7" s="9">
        <v>16</v>
      </c>
      <c r="D7" s="1" t="s">
        <v>47</v>
      </c>
      <c r="E7" s="1">
        <v>52.9</v>
      </c>
      <c r="F7" s="1">
        <v>96</v>
      </c>
      <c r="G7" s="5">
        <f t="shared" si="0"/>
        <v>1.5107284079241019</v>
      </c>
      <c r="H7" s="1">
        <v>1</v>
      </c>
      <c r="I7" s="1">
        <f t="shared" ref="I7:I10" si="1">F7*G7*H7</f>
        <v>145.02992716071378</v>
      </c>
    </row>
    <row r="8" spans="1:10">
      <c r="A8" s="31" t="s">
        <v>46</v>
      </c>
      <c r="B8" s="9">
        <v>1998</v>
      </c>
      <c r="C8" s="9">
        <v>16</v>
      </c>
      <c r="D8" s="1" t="s">
        <v>47</v>
      </c>
      <c r="E8" s="1">
        <v>74.400000000000006</v>
      </c>
      <c r="F8" s="1">
        <v>133</v>
      </c>
      <c r="G8" s="5">
        <f t="shared" si="0"/>
        <v>1.2025136128788561</v>
      </c>
      <c r="H8" s="1">
        <v>1</v>
      </c>
      <c r="I8" s="1">
        <f t="shared" si="1"/>
        <v>159.93431051288786</v>
      </c>
    </row>
    <row r="9" spans="1:10">
      <c r="A9" s="31" t="s">
        <v>224</v>
      </c>
      <c r="B9" s="9">
        <v>1997</v>
      </c>
      <c r="C9" s="9">
        <v>17</v>
      </c>
      <c r="D9" s="1" t="s">
        <v>47</v>
      </c>
      <c r="E9" s="1">
        <v>101</v>
      </c>
      <c r="F9" s="1">
        <v>145</v>
      </c>
      <c r="G9" s="5">
        <f t="shared" si="0"/>
        <v>1.0585950797162593</v>
      </c>
      <c r="H9" s="1">
        <v>1</v>
      </c>
      <c r="I9" s="1">
        <f t="shared" si="1"/>
        <v>153.49628655885761</v>
      </c>
    </row>
    <row r="10" spans="1:10">
      <c r="A10" s="1" t="s">
        <v>310</v>
      </c>
      <c r="B10" s="1">
        <v>2000</v>
      </c>
      <c r="C10" s="1">
        <v>14</v>
      </c>
      <c r="D10" s="1" t="s">
        <v>47</v>
      </c>
      <c r="E10" s="1">
        <v>53</v>
      </c>
      <c r="F10" s="1">
        <v>96</v>
      </c>
      <c r="G10" s="1">
        <f t="shared" si="0"/>
        <v>1.5084442025736453</v>
      </c>
      <c r="H10" s="1">
        <v>1</v>
      </c>
      <c r="I10" s="1">
        <f t="shared" si="1"/>
        <v>144.81064344706994</v>
      </c>
    </row>
  </sheetData>
  <sortState ref="A2:I17">
    <sortCondition descending="1" ref="I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F4" sqref="F4"/>
    </sheetView>
  </sheetViews>
  <sheetFormatPr baseColWidth="10" defaultColWidth="11" defaultRowHeight="15" x14ac:dyDescent="0"/>
  <cols>
    <col min="1" max="1" width="15.33203125" style="3" bestFit="1" customWidth="1"/>
    <col min="2" max="2" width="8.83203125" style="3" bestFit="1" customWidth="1"/>
    <col min="3" max="3" width="7.33203125" style="3" bestFit="1" customWidth="1"/>
    <col min="4" max="4" width="8.1640625" style="3" bestFit="1" customWidth="1"/>
    <col min="5" max="5" width="7.6640625" style="3" bestFit="1" customWidth="1"/>
    <col min="6" max="6" width="7.1640625" style="3" bestFit="1" customWidth="1"/>
    <col min="7" max="7" width="7.5" style="3" bestFit="1" customWidth="1"/>
    <col min="8" max="8" width="14" style="3" bestFit="1" customWidth="1"/>
    <col min="9" max="9" width="13.6640625" style="3" bestFit="1" customWidth="1"/>
    <col min="10" max="16384" width="11" style="3"/>
  </cols>
  <sheetData>
    <row r="1" spans="1:10">
      <c r="A1" s="5" t="s">
        <v>18</v>
      </c>
      <c r="B1" s="3" t="s">
        <v>91</v>
      </c>
      <c r="C1" s="5" t="s">
        <v>0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2" t="s">
        <v>256</v>
      </c>
    </row>
    <row r="2" spans="1:10">
      <c r="A2" s="10" t="s">
        <v>205</v>
      </c>
      <c r="B2" s="7">
        <v>1996</v>
      </c>
      <c r="C2" s="7">
        <v>18</v>
      </c>
      <c r="D2" s="3" t="s">
        <v>47</v>
      </c>
      <c r="E2" s="3">
        <v>74.099999999999994</v>
      </c>
      <c r="F2" s="3">
        <v>117</v>
      </c>
      <c r="G2" s="5">
        <f>IF(C2="F",IF(E2&lt;148.026,10^(0.89726074*((LOG10(E2/148.026))^2)),1),IF(E2&lt;174.393,10^(0.794358141*((LOG10(E2/174.393))^2)),1))</f>
        <v>1.2875248785261444</v>
      </c>
      <c r="H2" s="5">
        <v>1</v>
      </c>
      <c r="I2" s="5">
        <f>F2*G2*H2</f>
        <v>150.64041078755889</v>
      </c>
    </row>
    <row r="3" spans="1:10">
      <c r="A3" s="10" t="s">
        <v>206</v>
      </c>
      <c r="B3" s="7">
        <v>1995</v>
      </c>
      <c r="C3" s="7">
        <v>19</v>
      </c>
      <c r="D3" s="3" t="s">
        <v>47</v>
      </c>
      <c r="E3" s="3">
        <v>46.7</v>
      </c>
      <c r="F3" s="3">
        <v>103</v>
      </c>
      <c r="G3" s="5">
        <f>IF(C3="F",IF(E3&lt;148.026,10^(0.89726074*((LOG10(E3/148.026))^2)),1),IF(E3&lt;174.393,10^(0.794358141*((LOG10(E3/174.393))^2)),1))</f>
        <v>1.8200952516080877</v>
      </c>
      <c r="H3" s="5">
        <v>1</v>
      </c>
      <c r="I3" s="5">
        <f t="shared" ref="I3:I4" si="0">F3*G3*H3</f>
        <v>187.46981091563305</v>
      </c>
    </row>
    <row r="4" spans="1:10">
      <c r="A4" s="10" t="s">
        <v>207</v>
      </c>
      <c r="B4" s="7">
        <v>1994</v>
      </c>
      <c r="C4" s="7">
        <v>20</v>
      </c>
      <c r="D4" s="3" t="s">
        <v>47</v>
      </c>
      <c r="E4" s="3">
        <v>75.2</v>
      </c>
      <c r="F4" s="5">
        <v>87</v>
      </c>
      <c r="G4" s="5">
        <f>IF(C4="F",IF(E4&lt;148.026,10^(0.89726074*((LOG10(E4/148.026))^2)),1),IF(E4&lt;174.393,10^(0.794358141*((LOG10(E4/174.393))^2)),1))</f>
        <v>1.2764649791318294</v>
      </c>
      <c r="H4" s="5">
        <v>1</v>
      </c>
      <c r="I4" s="5">
        <f t="shared" si="0"/>
        <v>111.05245318446916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5" workbookViewId="0">
      <selection activeCell="F41" sqref="F41"/>
    </sheetView>
  </sheetViews>
  <sheetFormatPr baseColWidth="10" defaultColWidth="11" defaultRowHeight="15" x14ac:dyDescent="0"/>
  <cols>
    <col min="1" max="1" width="19.5" style="5" bestFit="1" customWidth="1"/>
    <col min="2" max="2" width="5.1640625" style="5" bestFit="1" customWidth="1"/>
    <col min="3" max="3" width="2.83203125" style="5" bestFit="1" customWidth="1"/>
    <col min="4" max="4" width="6.6640625" style="5" bestFit="1" customWidth="1"/>
    <col min="5" max="5" width="7.6640625" style="5" bestFit="1" customWidth="1"/>
    <col min="6" max="6" width="5" style="5" bestFit="1" customWidth="1"/>
    <col min="7" max="7" width="11.83203125" style="5" bestFit="1" customWidth="1"/>
    <col min="8" max="8" width="7" style="5" bestFit="1" customWidth="1"/>
    <col min="9" max="9" width="13.6640625" style="5" bestFit="1" customWidth="1"/>
    <col min="10" max="16384" width="11" style="5"/>
  </cols>
  <sheetData>
    <row r="1" spans="1:10">
      <c r="A1" s="5" t="s">
        <v>18</v>
      </c>
      <c r="B1" s="5" t="s">
        <v>0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2" t="s">
        <v>256</v>
      </c>
    </row>
    <row r="2" spans="1:10">
      <c r="A2" s="12" t="s">
        <v>175</v>
      </c>
      <c r="B2" s="11">
        <v>1992</v>
      </c>
      <c r="C2" s="6">
        <f>2014-B2</f>
        <v>22</v>
      </c>
      <c r="D2" s="5" t="s">
        <v>47</v>
      </c>
      <c r="E2" s="5">
        <v>55</v>
      </c>
      <c r="F2" s="5">
        <v>119</v>
      </c>
      <c r="G2" s="5">
        <f>IF(D2="F",IF(E2&lt;148.026,10^(0.89726074*((LOG10(E2/148.026))^2)),1),IF(E2&lt;174.393,10^(0.794358141*((LOG10(E2/174.393))^2)),1))</f>
        <v>1.4651580065753265</v>
      </c>
      <c r="H2" s="5">
        <f>LOOKUP(C:C,Meltzer!A:A,Meltzer!B:B)</f>
        <v>1</v>
      </c>
      <c r="I2" s="5">
        <f t="shared" ref="I2" si="0">F2*G2*H2</f>
        <v>174.35380278246384</v>
      </c>
    </row>
    <row r="3" spans="1:10">
      <c r="A3" s="12" t="s">
        <v>176</v>
      </c>
      <c r="B3" s="11">
        <v>1991</v>
      </c>
      <c r="C3" s="6">
        <f t="shared" ref="C3:C41" si="1">2014-B3</f>
        <v>23</v>
      </c>
      <c r="D3" s="5" t="s">
        <v>47</v>
      </c>
      <c r="E3" s="5">
        <v>62.4</v>
      </c>
      <c r="F3" s="5">
        <v>106</v>
      </c>
      <c r="G3" s="5">
        <f t="shared" ref="G3:G38" si="2">IF(D3="F",IF(E3&lt;148.026,10^(0.89726074*((LOG10(E3/148.026))^2)),1),IF(E3&lt;173.961,10^(0.784780654*((LOG10(E3/173.961))^2)),1))</f>
        <v>1.3374592291383756</v>
      </c>
      <c r="H3" s="5">
        <f>LOOKUP(C:C,Meltzer!A:A,Meltzer!B:B)</f>
        <v>1</v>
      </c>
      <c r="I3" s="5">
        <f t="shared" ref="I3:I40" si="3">F3*G3*H3</f>
        <v>141.7706782886678</v>
      </c>
    </row>
    <row r="4" spans="1:10">
      <c r="A4" s="12" t="s">
        <v>177</v>
      </c>
      <c r="B4" s="11">
        <v>1990</v>
      </c>
      <c r="C4" s="6">
        <f t="shared" si="1"/>
        <v>24</v>
      </c>
      <c r="D4" s="5" t="s">
        <v>47</v>
      </c>
      <c r="E4" s="5">
        <v>66.3</v>
      </c>
      <c r="F4" s="5">
        <v>142</v>
      </c>
      <c r="G4" s="5">
        <f t="shared" si="2"/>
        <v>1.2858116430911519</v>
      </c>
      <c r="H4" s="5">
        <f>LOOKUP(C:C,Meltzer!A:A,Meltzer!B:B)</f>
        <v>1</v>
      </c>
      <c r="I4" s="5">
        <f t="shared" si="3"/>
        <v>182.58525331894359</v>
      </c>
    </row>
    <row r="5" spans="1:10">
      <c r="A5" s="12" t="s">
        <v>178</v>
      </c>
      <c r="B5" s="11">
        <v>1990</v>
      </c>
      <c r="C5" s="6">
        <f t="shared" si="1"/>
        <v>24</v>
      </c>
      <c r="D5" s="5" t="s">
        <v>47</v>
      </c>
      <c r="E5" s="5">
        <v>76.099999999999994</v>
      </c>
      <c r="F5" s="5">
        <v>120</v>
      </c>
      <c r="G5" s="5">
        <f t="shared" si="2"/>
        <v>1.188272157190726</v>
      </c>
      <c r="H5" s="5">
        <f>LOOKUP(C:C,Meltzer!A:A,Meltzer!B:B)</f>
        <v>1</v>
      </c>
      <c r="I5" s="5">
        <f t="shared" si="3"/>
        <v>142.59265886288711</v>
      </c>
    </row>
    <row r="6" spans="1:10">
      <c r="A6" s="12" t="s">
        <v>179</v>
      </c>
      <c r="B6" s="11">
        <v>1990</v>
      </c>
      <c r="C6" s="6">
        <f t="shared" si="1"/>
        <v>24</v>
      </c>
      <c r="D6" s="5" t="s">
        <v>47</v>
      </c>
      <c r="E6" s="5">
        <v>64.3</v>
      </c>
      <c r="F6" s="5">
        <v>136</v>
      </c>
      <c r="G6" s="5">
        <f t="shared" si="2"/>
        <v>1.3111825845528808</v>
      </c>
      <c r="H6" s="5">
        <f>LOOKUP(C:C,Meltzer!A:A,Meltzer!B:B)</f>
        <v>1</v>
      </c>
      <c r="I6" s="5">
        <f t="shared" si="3"/>
        <v>178.3208314991918</v>
      </c>
    </row>
    <row r="7" spans="1:10">
      <c r="A7" s="19" t="s">
        <v>305</v>
      </c>
      <c r="B7" s="11">
        <v>1990</v>
      </c>
      <c r="C7" s="6">
        <f t="shared" si="1"/>
        <v>24</v>
      </c>
      <c r="D7" s="5" t="s">
        <v>47</v>
      </c>
      <c r="E7" s="5">
        <v>73.599999999999994</v>
      </c>
      <c r="F7" s="5">
        <v>137</v>
      </c>
      <c r="G7" s="5">
        <f t="shared" si="2"/>
        <v>1.2095589091200949</v>
      </c>
      <c r="H7" s="5">
        <f>LOOKUP(C:C,Meltzer!A:A,Meltzer!B:B)</f>
        <v>1</v>
      </c>
      <c r="I7" s="5">
        <f t="shared" si="3"/>
        <v>165.70957054945299</v>
      </c>
    </row>
    <row r="8" spans="1:10">
      <c r="A8" s="12" t="s">
        <v>180</v>
      </c>
      <c r="B8" s="11">
        <v>1989</v>
      </c>
      <c r="C8" s="6">
        <f t="shared" si="1"/>
        <v>25</v>
      </c>
      <c r="D8" s="5" t="s">
        <v>47</v>
      </c>
      <c r="E8" s="5">
        <v>55.5</v>
      </c>
      <c r="F8" s="5">
        <v>113</v>
      </c>
      <c r="G8" s="5">
        <f t="shared" si="2"/>
        <v>1.4550090967717624</v>
      </c>
      <c r="H8" s="5">
        <f>LOOKUP(C:C,Meltzer!A:A,Meltzer!B:B)</f>
        <v>1</v>
      </c>
      <c r="I8" s="5">
        <f t="shared" si="3"/>
        <v>164.41602793520914</v>
      </c>
    </row>
    <row r="9" spans="1:10">
      <c r="A9" s="12" t="s">
        <v>181</v>
      </c>
      <c r="B9" s="11">
        <v>1988</v>
      </c>
      <c r="C9" s="6">
        <f t="shared" si="1"/>
        <v>26</v>
      </c>
      <c r="D9" s="5" t="s">
        <v>47</v>
      </c>
      <c r="E9" s="5">
        <v>81.400000000000006</v>
      </c>
      <c r="F9" s="5">
        <v>155</v>
      </c>
      <c r="G9" s="5">
        <f t="shared" si="2"/>
        <v>1.1495325463109676</v>
      </c>
      <c r="H9" s="5">
        <f>LOOKUP(C:C,Meltzer!A:A,Meltzer!B:B)</f>
        <v>1</v>
      </c>
      <c r="I9" s="5">
        <f t="shared" si="3"/>
        <v>178.17754467819998</v>
      </c>
    </row>
    <row r="10" spans="1:10">
      <c r="A10" s="12" t="s">
        <v>182</v>
      </c>
      <c r="B10" s="11">
        <v>1988</v>
      </c>
      <c r="C10" s="6">
        <f t="shared" si="1"/>
        <v>26</v>
      </c>
      <c r="D10" s="5" t="s">
        <v>47</v>
      </c>
      <c r="E10" s="5">
        <v>52</v>
      </c>
      <c r="F10" s="5">
        <v>127</v>
      </c>
      <c r="G10" s="5">
        <f t="shared" si="2"/>
        <v>1.5318369707574788</v>
      </c>
      <c r="H10" s="5">
        <f>LOOKUP(C:C,Meltzer!A:A,Meltzer!B:B)</f>
        <v>1</v>
      </c>
      <c r="I10" s="5">
        <f t="shared" si="3"/>
        <v>194.54329528619982</v>
      </c>
    </row>
    <row r="11" spans="1:10">
      <c r="A11" s="12" t="s">
        <v>183</v>
      </c>
      <c r="B11" s="11">
        <v>1988</v>
      </c>
      <c r="C11" s="6">
        <f t="shared" si="1"/>
        <v>26</v>
      </c>
      <c r="D11" s="5" t="s">
        <v>47</v>
      </c>
      <c r="E11" s="5">
        <v>56.2</v>
      </c>
      <c r="F11" s="5">
        <v>0</v>
      </c>
      <c r="G11" s="5">
        <f t="shared" si="2"/>
        <v>1.4412210979346258</v>
      </c>
      <c r="H11" s="5">
        <f>LOOKUP(C:C,Meltzer!A:A,Meltzer!B:B)</f>
        <v>1</v>
      </c>
      <c r="I11" s="5">
        <f t="shared" si="3"/>
        <v>0</v>
      </c>
    </row>
    <row r="12" spans="1:10">
      <c r="A12" s="12" t="s">
        <v>51</v>
      </c>
      <c r="B12" s="11">
        <v>1988</v>
      </c>
      <c r="C12" s="6">
        <f t="shared" si="1"/>
        <v>26</v>
      </c>
      <c r="D12" s="5" t="s">
        <v>47</v>
      </c>
      <c r="E12" s="5">
        <v>57</v>
      </c>
      <c r="F12" s="5">
        <v>112</v>
      </c>
      <c r="G12" s="5">
        <f t="shared" si="2"/>
        <v>1.4260382733688834</v>
      </c>
      <c r="H12" s="5">
        <f>LOOKUP(C:C,Meltzer!A:A,Meltzer!B:B)</f>
        <v>1</v>
      </c>
      <c r="I12" s="5">
        <f t="shared" si="3"/>
        <v>159.71628661731495</v>
      </c>
    </row>
    <row r="13" spans="1:10">
      <c r="A13" s="12" t="s">
        <v>184</v>
      </c>
      <c r="B13" s="11">
        <v>1988</v>
      </c>
      <c r="C13" s="6">
        <f t="shared" si="1"/>
        <v>26</v>
      </c>
      <c r="D13" s="5" t="s">
        <v>47</v>
      </c>
      <c r="E13" s="5">
        <v>57.6</v>
      </c>
      <c r="F13" s="5">
        <v>157</v>
      </c>
      <c r="G13" s="5">
        <f t="shared" si="2"/>
        <v>1.4150356467744991</v>
      </c>
      <c r="H13" s="5">
        <f>LOOKUP(C:C,Meltzer!A:A,Meltzer!B:B)</f>
        <v>1</v>
      </c>
      <c r="I13" s="5">
        <f t="shared" si="3"/>
        <v>222.16059654359637</v>
      </c>
    </row>
    <row r="14" spans="1:10">
      <c r="A14" s="12" t="s">
        <v>185</v>
      </c>
      <c r="B14" s="11">
        <v>1988</v>
      </c>
      <c r="C14" s="6">
        <f t="shared" si="1"/>
        <v>26</v>
      </c>
      <c r="D14" s="5" t="s">
        <v>47</v>
      </c>
      <c r="E14" s="5">
        <v>54.7</v>
      </c>
      <c r="F14" s="5">
        <v>84</v>
      </c>
      <c r="G14" s="5">
        <f t="shared" si="2"/>
        <v>1.4713715534716085</v>
      </c>
      <c r="H14" s="5">
        <f>LOOKUP(C:C,Meltzer!A:A,Meltzer!B:B)</f>
        <v>1</v>
      </c>
      <c r="I14" s="5">
        <f t="shared" si="3"/>
        <v>123.59521049161512</v>
      </c>
    </row>
    <row r="15" spans="1:10">
      <c r="A15" s="12" t="s">
        <v>186</v>
      </c>
      <c r="B15" s="11">
        <v>1988</v>
      </c>
      <c r="C15" s="6">
        <f t="shared" si="1"/>
        <v>26</v>
      </c>
      <c r="D15" s="5" t="s">
        <v>47</v>
      </c>
      <c r="E15" s="5">
        <v>62.4</v>
      </c>
      <c r="F15" s="5">
        <v>116</v>
      </c>
      <c r="G15" s="5">
        <f t="shared" si="2"/>
        <v>1.3374592291383756</v>
      </c>
      <c r="H15" s="5">
        <f>LOOKUP(C:C,Meltzer!A:A,Meltzer!B:B)</f>
        <v>1</v>
      </c>
      <c r="I15" s="5">
        <f t="shared" si="3"/>
        <v>155.14527058005157</v>
      </c>
    </row>
    <row r="16" spans="1:10">
      <c r="A16" s="12" t="s">
        <v>187</v>
      </c>
      <c r="B16" s="11">
        <v>1987</v>
      </c>
      <c r="C16" s="6">
        <f t="shared" si="1"/>
        <v>27</v>
      </c>
      <c r="D16" s="5" t="s">
        <v>47</v>
      </c>
      <c r="E16" s="5">
        <v>62.4</v>
      </c>
      <c r="F16" s="5">
        <v>113</v>
      </c>
      <c r="G16" s="5">
        <f t="shared" si="2"/>
        <v>1.3374592291383756</v>
      </c>
      <c r="H16" s="5">
        <f>LOOKUP(C:C,Meltzer!A:A,Meltzer!B:B)</f>
        <v>1</v>
      </c>
      <c r="I16" s="5">
        <f t="shared" si="3"/>
        <v>151.13289289263645</v>
      </c>
    </row>
    <row r="17" spans="1:9">
      <c r="A17" s="12" t="s">
        <v>58</v>
      </c>
      <c r="B17" s="11">
        <v>1987</v>
      </c>
      <c r="C17" s="6">
        <f t="shared" si="1"/>
        <v>27</v>
      </c>
      <c r="D17" s="5" t="s">
        <v>47</v>
      </c>
      <c r="E17" s="5">
        <v>67.099999999999994</v>
      </c>
      <c r="F17" s="5">
        <v>126</v>
      </c>
      <c r="G17" s="5">
        <f t="shared" si="2"/>
        <v>1.2762654473654584</v>
      </c>
      <c r="H17" s="5">
        <f>LOOKUP(C:C,Meltzer!A:A,Meltzer!B:B)</f>
        <v>1</v>
      </c>
      <c r="I17" s="5">
        <f t="shared" si="3"/>
        <v>160.80944636804776</v>
      </c>
    </row>
    <row r="18" spans="1:9">
      <c r="A18" s="12" t="s">
        <v>188</v>
      </c>
      <c r="B18" s="11">
        <v>1986</v>
      </c>
      <c r="C18" s="6">
        <f t="shared" si="1"/>
        <v>28</v>
      </c>
      <c r="D18" s="5" t="s">
        <v>47</v>
      </c>
      <c r="E18" s="5">
        <v>67.900000000000006</v>
      </c>
      <c r="F18" s="5">
        <v>126</v>
      </c>
      <c r="G18" s="5">
        <f t="shared" si="2"/>
        <v>1.2670415485794095</v>
      </c>
      <c r="H18" s="5">
        <f>LOOKUP(C:C,Meltzer!A:A,Meltzer!B:B)</f>
        <v>1</v>
      </c>
      <c r="I18" s="5">
        <f t="shared" si="3"/>
        <v>159.64723512100559</v>
      </c>
    </row>
    <row r="19" spans="1:9">
      <c r="A19" s="12" t="s">
        <v>48</v>
      </c>
      <c r="B19" s="11">
        <v>1986</v>
      </c>
      <c r="C19" s="6">
        <f t="shared" si="1"/>
        <v>28</v>
      </c>
      <c r="D19" s="5" t="s">
        <v>47</v>
      </c>
      <c r="E19" s="5">
        <v>117</v>
      </c>
      <c r="F19" s="5">
        <v>124</v>
      </c>
      <c r="G19" s="5">
        <f t="shared" si="2"/>
        <v>1.0217931096694164</v>
      </c>
      <c r="H19" s="5">
        <f>LOOKUP(C:C,Meltzer!A:A,Meltzer!B:B)</f>
        <v>1</v>
      </c>
      <c r="I19" s="5">
        <f t="shared" si="3"/>
        <v>126.70234559900763</v>
      </c>
    </row>
    <row r="20" spans="1:9">
      <c r="A20" s="12" t="s">
        <v>50</v>
      </c>
      <c r="B20" s="11">
        <v>1986</v>
      </c>
      <c r="C20" s="6">
        <f t="shared" si="1"/>
        <v>28</v>
      </c>
      <c r="D20" s="5" t="s">
        <v>47</v>
      </c>
      <c r="E20" s="5">
        <v>69</v>
      </c>
      <c r="F20" s="5">
        <v>0</v>
      </c>
      <c r="G20" s="5">
        <f t="shared" si="2"/>
        <v>1.2548603762810233</v>
      </c>
      <c r="H20" s="5">
        <f>LOOKUP(C:C,Meltzer!A:A,Meltzer!B:B)</f>
        <v>1</v>
      </c>
      <c r="I20" s="5">
        <f t="shared" si="3"/>
        <v>0</v>
      </c>
    </row>
    <row r="21" spans="1:9">
      <c r="A21" s="12" t="s">
        <v>189</v>
      </c>
      <c r="B21" s="11">
        <v>1986</v>
      </c>
      <c r="C21" s="6">
        <f t="shared" si="1"/>
        <v>28</v>
      </c>
      <c r="D21" s="5" t="s">
        <v>47</v>
      </c>
      <c r="E21" s="5">
        <v>73.3</v>
      </c>
      <c r="F21" s="5">
        <v>126</v>
      </c>
      <c r="G21" s="5">
        <f t="shared" si="2"/>
        <v>1.21226012573902</v>
      </c>
      <c r="H21" s="5">
        <f>LOOKUP(C:C,Meltzer!A:A,Meltzer!B:B)</f>
        <v>1</v>
      </c>
      <c r="I21" s="5">
        <f t="shared" si="3"/>
        <v>152.74477584311651</v>
      </c>
    </row>
    <row r="22" spans="1:9">
      <c r="A22" s="12" t="s">
        <v>190</v>
      </c>
      <c r="B22" s="11">
        <v>1986</v>
      </c>
      <c r="C22" s="6">
        <f t="shared" si="1"/>
        <v>28</v>
      </c>
      <c r="D22" s="5" t="s">
        <v>47</v>
      </c>
      <c r="E22" s="5">
        <v>61.8</v>
      </c>
      <c r="F22" s="5">
        <v>109</v>
      </c>
      <c r="G22" s="5">
        <f t="shared" si="2"/>
        <v>1.3462361930634146</v>
      </c>
      <c r="H22" s="5">
        <f>LOOKUP(C:C,Meltzer!A:A,Meltzer!B:B)</f>
        <v>1</v>
      </c>
      <c r="I22" s="5">
        <f t="shared" si="3"/>
        <v>146.73974504391219</v>
      </c>
    </row>
    <row r="23" spans="1:9">
      <c r="A23" s="12" t="s">
        <v>191</v>
      </c>
      <c r="B23" s="11">
        <v>1985</v>
      </c>
      <c r="C23" s="6">
        <f t="shared" si="1"/>
        <v>29</v>
      </c>
      <c r="D23" s="5" t="s">
        <v>47</v>
      </c>
      <c r="E23" s="5">
        <v>54.4</v>
      </c>
      <c r="F23" s="5">
        <v>112</v>
      </c>
      <c r="G23" s="5">
        <f t="shared" si="2"/>
        <v>1.4776805765969405</v>
      </c>
      <c r="H23" s="5">
        <f>LOOKUP(C:C,Meltzer!A:A,Meltzer!B:B)</f>
        <v>1</v>
      </c>
      <c r="I23" s="5">
        <f t="shared" si="3"/>
        <v>165.50022457885734</v>
      </c>
    </row>
    <row r="24" spans="1:9">
      <c r="A24" s="12" t="s">
        <v>59</v>
      </c>
      <c r="B24" s="11">
        <v>1985</v>
      </c>
      <c r="C24" s="6">
        <f t="shared" si="1"/>
        <v>29</v>
      </c>
      <c r="D24" s="5" t="s">
        <v>47</v>
      </c>
      <c r="E24" s="5">
        <v>79.7</v>
      </c>
      <c r="F24" s="5">
        <v>163</v>
      </c>
      <c r="G24" s="5">
        <f t="shared" si="2"/>
        <v>1.161097304571669</v>
      </c>
      <c r="H24" s="5">
        <f>LOOKUP(C:C,Meltzer!A:A,Meltzer!B:B)</f>
        <v>1</v>
      </c>
      <c r="I24" s="5">
        <f t="shared" si="3"/>
        <v>189.25886064518204</v>
      </c>
    </row>
    <row r="25" spans="1:9">
      <c r="A25" s="12" t="s">
        <v>192</v>
      </c>
      <c r="B25" s="11">
        <v>1985</v>
      </c>
      <c r="C25" s="6">
        <f t="shared" si="1"/>
        <v>29</v>
      </c>
      <c r="D25" s="5" t="s">
        <v>47</v>
      </c>
      <c r="E25" s="5">
        <v>68.099999999999994</v>
      </c>
      <c r="F25" s="5">
        <v>137</v>
      </c>
      <c r="G25" s="5">
        <f t="shared" si="2"/>
        <v>1.2647843413567943</v>
      </c>
      <c r="H25" s="5">
        <f>LOOKUP(C:C,Meltzer!A:A,Meltzer!B:B)</f>
        <v>1</v>
      </c>
      <c r="I25" s="5">
        <f t="shared" si="3"/>
        <v>173.27545476588082</v>
      </c>
    </row>
    <row r="26" spans="1:9">
      <c r="A26" s="12" t="s">
        <v>193</v>
      </c>
      <c r="B26" s="11">
        <v>1984</v>
      </c>
      <c r="C26" s="6">
        <f t="shared" si="1"/>
        <v>30</v>
      </c>
      <c r="D26" s="5" t="s">
        <v>47</v>
      </c>
      <c r="E26" s="5">
        <v>71.8</v>
      </c>
      <c r="F26" s="5">
        <v>89</v>
      </c>
      <c r="G26" s="5">
        <f t="shared" si="2"/>
        <v>1.2262716761712702</v>
      </c>
      <c r="H26" s="5">
        <f>LOOKUP(C:C,Meltzer!A:A,Meltzer!B:B)</f>
        <v>1</v>
      </c>
      <c r="I26" s="5">
        <f t="shared" si="3"/>
        <v>109.13817917924305</v>
      </c>
    </row>
    <row r="27" spans="1:9">
      <c r="A27" s="12" t="s">
        <v>194</v>
      </c>
      <c r="B27" s="11">
        <v>1984</v>
      </c>
      <c r="C27" s="6">
        <f t="shared" si="1"/>
        <v>30</v>
      </c>
      <c r="D27" s="5" t="s">
        <v>47</v>
      </c>
      <c r="E27" s="5">
        <v>56.3</v>
      </c>
      <c r="F27" s="5">
        <v>113</v>
      </c>
      <c r="G27" s="5">
        <f t="shared" si="2"/>
        <v>1.4392902947505035</v>
      </c>
      <c r="H27" s="5">
        <f>LOOKUP(C:C,Meltzer!A:A,Meltzer!B:B)</f>
        <v>1</v>
      </c>
      <c r="I27" s="5">
        <f t="shared" si="3"/>
        <v>162.6398033068069</v>
      </c>
    </row>
    <row r="28" spans="1:9">
      <c r="A28" s="12" t="s">
        <v>195</v>
      </c>
      <c r="B28" s="11">
        <v>1984</v>
      </c>
      <c r="C28" s="6">
        <f t="shared" si="1"/>
        <v>30</v>
      </c>
      <c r="D28" s="5" t="s">
        <v>47</v>
      </c>
      <c r="G28" s="5" t="e">
        <f t="shared" si="2"/>
        <v>#NUM!</v>
      </c>
      <c r="H28" s="5">
        <f>LOOKUP(C:C,Meltzer!A:A,Meltzer!B:B)</f>
        <v>1</v>
      </c>
      <c r="I28" s="5" t="e">
        <f t="shared" si="3"/>
        <v>#NUM!</v>
      </c>
    </row>
    <row r="29" spans="1:9">
      <c r="A29" s="12" t="s">
        <v>196</v>
      </c>
      <c r="B29" s="11">
        <v>1984</v>
      </c>
      <c r="C29" s="6">
        <f t="shared" si="1"/>
        <v>30</v>
      </c>
      <c r="D29" s="5" t="s">
        <v>47</v>
      </c>
      <c r="E29" s="5">
        <v>108.3</v>
      </c>
      <c r="F29" s="5">
        <v>105</v>
      </c>
      <c r="G29" s="5">
        <f t="shared" si="2"/>
        <v>1.0387832157854162</v>
      </c>
      <c r="H29" s="5">
        <f>LOOKUP(C:C,Meltzer!A:A,Meltzer!B:B)</f>
        <v>1</v>
      </c>
      <c r="I29" s="5">
        <f t="shared" si="3"/>
        <v>109.0722376574687</v>
      </c>
    </row>
    <row r="30" spans="1:9">
      <c r="A30" s="12" t="s">
        <v>197</v>
      </c>
      <c r="B30" s="11">
        <v>1984</v>
      </c>
      <c r="C30" s="6">
        <f t="shared" si="1"/>
        <v>30</v>
      </c>
      <c r="D30" s="5" t="s">
        <v>47</v>
      </c>
      <c r="E30" s="5">
        <v>68.099999999999994</v>
      </c>
      <c r="F30" s="5">
        <v>108</v>
      </c>
      <c r="G30" s="5">
        <f t="shared" si="2"/>
        <v>1.2647843413567943</v>
      </c>
      <c r="H30" s="5">
        <f>LOOKUP(C:C,Meltzer!A:A,Meltzer!B:B)</f>
        <v>1</v>
      </c>
      <c r="I30" s="5">
        <f t="shared" si="3"/>
        <v>136.59670886653379</v>
      </c>
    </row>
    <row r="31" spans="1:9">
      <c r="A31" s="12" t="s">
        <v>198</v>
      </c>
      <c r="B31" s="11">
        <v>1984</v>
      </c>
      <c r="C31" s="6">
        <f t="shared" si="1"/>
        <v>30</v>
      </c>
      <c r="D31" s="5" t="s">
        <v>47</v>
      </c>
      <c r="E31" s="5">
        <v>57.8</v>
      </c>
      <c r="F31" s="5">
        <v>105</v>
      </c>
      <c r="G31" s="5">
        <f t="shared" si="2"/>
        <v>1.41143886317846</v>
      </c>
      <c r="H31" s="5">
        <f>LOOKUP(C:C,Meltzer!A:A,Meltzer!B:B)</f>
        <v>1</v>
      </c>
      <c r="I31" s="5">
        <f t="shared" si="3"/>
        <v>148.20108063373831</v>
      </c>
    </row>
    <row r="32" spans="1:9">
      <c r="A32" s="12" t="s">
        <v>199</v>
      </c>
      <c r="B32" s="11">
        <v>1983</v>
      </c>
      <c r="C32" s="6">
        <f t="shared" si="1"/>
        <v>31</v>
      </c>
      <c r="D32" s="5" t="s">
        <v>47</v>
      </c>
      <c r="E32" s="5">
        <v>52</v>
      </c>
      <c r="F32" s="5">
        <v>83</v>
      </c>
      <c r="G32" s="5">
        <f t="shared" si="2"/>
        <v>1.5318369707574788</v>
      </c>
      <c r="H32" s="5">
        <f>LOOKUP(C:C,Meltzer!A:A,Meltzer!B:B)</f>
        <v>1.014</v>
      </c>
      <c r="I32" s="5">
        <f t="shared" si="3"/>
        <v>128.92246313289093</v>
      </c>
    </row>
    <row r="33" spans="1:10">
      <c r="A33" s="12" t="s">
        <v>49</v>
      </c>
      <c r="B33" s="11">
        <v>1983</v>
      </c>
      <c r="C33" s="6">
        <f t="shared" si="1"/>
        <v>31</v>
      </c>
      <c r="D33" s="5" t="s">
        <v>47</v>
      </c>
      <c r="E33" s="5">
        <v>46.9</v>
      </c>
      <c r="F33" s="5">
        <v>94</v>
      </c>
      <c r="G33" s="5">
        <f t="shared" si="2"/>
        <v>1.673272763953467</v>
      </c>
      <c r="H33" s="5">
        <f>LOOKUP(C:C,Meltzer!A:A,Meltzer!B:B)</f>
        <v>1.014</v>
      </c>
      <c r="I33" s="5">
        <f t="shared" si="3"/>
        <v>159.48966676898866</v>
      </c>
    </row>
    <row r="34" spans="1:10">
      <c r="A34" s="12" t="s">
        <v>200</v>
      </c>
      <c r="B34" s="11">
        <v>1983</v>
      </c>
      <c r="C34" s="6">
        <f t="shared" si="1"/>
        <v>31</v>
      </c>
      <c r="D34" s="5" t="s">
        <v>47</v>
      </c>
      <c r="E34" s="5">
        <v>54.8</v>
      </c>
      <c r="F34" s="5">
        <v>117</v>
      </c>
      <c r="G34" s="5">
        <f t="shared" si="2"/>
        <v>1.4692898581107654</v>
      </c>
      <c r="H34" s="5">
        <f>LOOKUP(C:C,Meltzer!A:A,Meltzer!B:B)</f>
        <v>1.014</v>
      </c>
      <c r="I34" s="5">
        <f t="shared" si="3"/>
        <v>174.31361018654499</v>
      </c>
    </row>
    <row r="35" spans="1:10">
      <c r="A35" s="12" t="s">
        <v>201</v>
      </c>
      <c r="B35" s="11">
        <v>1982</v>
      </c>
      <c r="C35" s="6">
        <f t="shared" si="1"/>
        <v>32</v>
      </c>
      <c r="D35" s="5" t="s">
        <v>47</v>
      </c>
      <c r="G35" s="5" t="e">
        <f t="shared" si="2"/>
        <v>#NUM!</v>
      </c>
      <c r="H35" s="5">
        <f>LOOKUP(C:C,Meltzer!A:A,Meltzer!B:B)</f>
        <v>1.028</v>
      </c>
      <c r="I35" s="5" t="e">
        <f t="shared" si="3"/>
        <v>#NUM!</v>
      </c>
    </row>
    <row r="36" spans="1:10">
      <c r="A36" s="12" t="s">
        <v>202</v>
      </c>
      <c r="B36" s="11">
        <v>1981</v>
      </c>
      <c r="C36" s="6">
        <f t="shared" si="1"/>
        <v>33</v>
      </c>
      <c r="D36" s="5" t="s">
        <v>47</v>
      </c>
      <c r="E36" s="5">
        <v>62</v>
      </c>
      <c r="F36" s="5">
        <v>126</v>
      </c>
      <c r="G36" s="5">
        <f t="shared" si="2"/>
        <v>1.3432838380732277</v>
      </c>
      <c r="H36" s="5">
        <f>LOOKUP(C:C,Meltzer!A:A,Meltzer!B:B)</f>
        <v>1.0429999999999999</v>
      </c>
      <c r="I36" s="5">
        <f t="shared" si="3"/>
        <v>176.53167543190742</v>
      </c>
    </row>
    <row r="37" spans="1:10">
      <c r="A37" s="12" t="s">
        <v>203</v>
      </c>
      <c r="B37" s="11">
        <v>1981</v>
      </c>
      <c r="C37" s="6">
        <f t="shared" si="1"/>
        <v>33</v>
      </c>
      <c r="D37" s="5" t="s">
        <v>47</v>
      </c>
      <c r="E37" s="5">
        <v>63</v>
      </c>
      <c r="F37" s="5">
        <v>175</v>
      </c>
      <c r="G37" s="5">
        <f t="shared" si="2"/>
        <v>1.3289179593118488</v>
      </c>
      <c r="H37" s="5">
        <f>LOOKUP(C:C,Meltzer!A:A,Meltzer!B:B)</f>
        <v>1.0429999999999999</v>
      </c>
      <c r="I37" s="5">
        <f t="shared" si="3"/>
        <v>242.56075052339517</v>
      </c>
    </row>
    <row r="38" spans="1:10">
      <c r="A38" s="12" t="s">
        <v>204</v>
      </c>
      <c r="B38" s="11">
        <v>1980</v>
      </c>
      <c r="C38" s="6">
        <f t="shared" si="1"/>
        <v>34</v>
      </c>
      <c r="D38" s="5" t="s">
        <v>47</v>
      </c>
      <c r="E38" s="5">
        <v>68.2</v>
      </c>
      <c r="F38" s="5">
        <v>141</v>
      </c>
      <c r="G38" s="5">
        <f t="shared" si="2"/>
        <v>1.2636629117867897</v>
      </c>
      <c r="H38" s="5">
        <f>LOOKUP(C:C,Meltzer!A:A,Meltzer!B:B)</f>
        <v>1.0580000000000001</v>
      </c>
      <c r="I38" s="5">
        <f t="shared" si="3"/>
        <v>188.51070585452973</v>
      </c>
    </row>
    <row r="39" spans="1:10">
      <c r="A39" s="35" t="s">
        <v>248</v>
      </c>
      <c r="B39" s="36">
        <v>1998</v>
      </c>
      <c r="C39" s="37">
        <f t="shared" si="1"/>
        <v>16</v>
      </c>
      <c r="D39" s="38" t="s">
        <v>47</v>
      </c>
      <c r="E39" s="38">
        <v>80.7</v>
      </c>
      <c r="F39" s="38">
        <v>171</v>
      </c>
      <c r="G39" s="39">
        <f t="shared" ref="G39:G40" si="4">IF(D39="F",IF(E39&lt;148.026,10^(0.89726074*((LOG10(E39/148.026))^2)),1),IF(E39&lt;174.393,10^(0.794358141*((LOG10(E39/174.393))^2)),1))</f>
        <v>1.1542025568941634</v>
      </c>
      <c r="H39" s="39">
        <f>LOOKUP(C:C,Meltzer!A:A,Meltzer!B:B)</f>
        <v>1</v>
      </c>
      <c r="I39" s="39">
        <f t="shared" si="3"/>
        <v>197.36863722890195</v>
      </c>
      <c r="J39" s="2"/>
    </row>
    <row r="40" spans="1:10">
      <c r="A40" s="5" t="s">
        <v>313</v>
      </c>
      <c r="B40" s="5">
        <v>1978</v>
      </c>
      <c r="C40" s="6">
        <f t="shared" si="1"/>
        <v>36</v>
      </c>
      <c r="D40" s="5" t="s">
        <v>47</v>
      </c>
      <c r="E40" s="5">
        <v>73.5</v>
      </c>
      <c r="F40" s="5">
        <v>101</v>
      </c>
      <c r="G40" s="5">
        <f t="shared" si="4"/>
        <v>1.2104556729108691</v>
      </c>
      <c r="H40" s="5">
        <f>LOOKUP(C:C,Meltzer!A:A,Meltzer!B:B)</f>
        <v>1.087</v>
      </c>
      <c r="I40" s="1">
        <f t="shared" si="3"/>
        <v>132.89229696186558</v>
      </c>
    </row>
    <row r="41" spans="1:10">
      <c r="A41" s="5" t="s">
        <v>327</v>
      </c>
      <c r="B41" s="5">
        <v>1977</v>
      </c>
      <c r="C41" s="5">
        <f t="shared" si="1"/>
        <v>37</v>
      </c>
      <c r="D41" s="5" t="s">
        <v>47</v>
      </c>
      <c r="E41" s="5">
        <v>87.4</v>
      </c>
      <c r="F41" s="5">
        <v>121</v>
      </c>
      <c r="G41" s="5">
        <f t="shared" ref="G41" si="5">IF(D41="F",IF(E41&lt;148.026,10^(0.89726074*((LOG10(E41/148.026))^2)),1),IF(E41&lt;174.393,10^(0.794358141*((LOG10(E41/174.393))^2)),1))</f>
        <v>1.1142483704442316</v>
      </c>
      <c r="H41" s="5">
        <f>LOOKUP(C:C,Meltzer!A:A,Meltzer!B:B)</f>
        <v>1.1000000000000001</v>
      </c>
      <c r="I41" s="1">
        <f t="shared" ref="I41" si="6">F41*G41*H41</f>
        <v>148.30645810612725</v>
      </c>
    </row>
  </sheetData>
  <sortState ref="A2:I21">
    <sortCondition descending="1" ref="I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E17" sqref="E17"/>
    </sheetView>
  </sheetViews>
  <sheetFormatPr baseColWidth="10" defaultColWidth="11" defaultRowHeight="15" x14ac:dyDescent="0"/>
  <cols>
    <col min="1" max="1" width="17.6640625" bestFit="1" customWidth="1"/>
    <col min="2" max="2" width="8.83203125" style="1" bestFit="1" customWidth="1"/>
    <col min="3" max="3" width="4.33203125" bestFit="1" customWidth="1"/>
    <col min="4" max="4" width="7.33203125" bestFit="1" customWidth="1"/>
    <col min="5" max="5" width="8.1640625" bestFit="1" customWidth="1"/>
    <col min="6" max="6" width="5.33203125" bestFit="1" customWidth="1"/>
    <col min="7" max="7" width="12.1640625" bestFit="1" customWidth="1"/>
    <col min="8" max="8" width="7.5" bestFit="1" customWidth="1"/>
    <col min="9" max="9" width="14" bestFit="1" customWidth="1"/>
    <col min="10" max="10" width="11" style="1"/>
  </cols>
  <sheetData>
    <row r="1" spans="1:12">
      <c r="A1" s="1" t="s">
        <v>18</v>
      </c>
      <c r="B1" s="1" t="s">
        <v>91</v>
      </c>
      <c r="C1" s="1" t="s">
        <v>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256</v>
      </c>
    </row>
    <row r="2" spans="1:12">
      <c r="A2" s="13" t="s">
        <v>79</v>
      </c>
      <c r="B2" s="9">
        <v>1979</v>
      </c>
      <c r="C2" s="8">
        <f>Meltzer!D$1-'Master Female'!B2</f>
        <v>35</v>
      </c>
      <c r="D2" s="4" t="s">
        <v>47</v>
      </c>
      <c r="E2" s="3">
        <v>69</v>
      </c>
      <c r="F2" s="4">
        <v>0</v>
      </c>
      <c r="G2" s="5">
        <f>IF(D2="F",IF(E2&lt;148.026,10^(0.89726074*((LOG10(E2/148.026))^2)),1),IF(E2&lt;174.393,10^(0.794358141*((LOG10(E2/174.393))^2)),1))</f>
        <v>1.2548603762810233</v>
      </c>
      <c r="H2" s="5">
        <f>LOOKUP(C:C,Meltzer!A:A,Meltzer!B:B)</f>
        <v>1.0720000000000001</v>
      </c>
      <c r="I2" s="5">
        <f t="shared" ref="I2:I20" si="0">F2*G2*H2</f>
        <v>0</v>
      </c>
    </row>
    <row r="3" spans="1:12">
      <c r="A3" s="13" t="s">
        <v>80</v>
      </c>
      <c r="B3" s="9">
        <v>1978</v>
      </c>
      <c r="C3" s="8">
        <f>Meltzer!D$1-'Master Female'!B3</f>
        <v>36</v>
      </c>
      <c r="D3" s="4" t="s">
        <v>47</v>
      </c>
      <c r="E3" s="3">
        <v>62.7</v>
      </c>
      <c r="F3" s="4">
        <v>93</v>
      </c>
      <c r="G3" s="5">
        <f t="shared" ref="G3:G20" si="1">IF(D3="F",IF(E3&lt;148.026,10^(0.89726074*((LOG10(E3/148.026))^2)),1),IF(E3&lt;174.393,10^(0.794358141*((LOG10(E3/174.393))^2)),1))</f>
        <v>1.3331596440839477</v>
      </c>
      <c r="H3" s="5">
        <f>LOOKUP(C:C,Meltzer!A:A,Meltzer!B:B)</f>
        <v>1.087</v>
      </c>
      <c r="I3" s="5">
        <f t="shared" si="0"/>
        <v>134.77044158009036</v>
      </c>
    </row>
    <row r="4" spans="1:12">
      <c r="A4" s="13" t="s">
        <v>57</v>
      </c>
      <c r="B4" s="9">
        <v>1978</v>
      </c>
      <c r="C4" s="8">
        <f>Meltzer!D$1-'Master Female'!B4</f>
        <v>36</v>
      </c>
      <c r="D4" s="4" t="s">
        <v>47</v>
      </c>
      <c r="E4" s="3">
        <v>117.7</v>
      </c>
      <c r="F4" s="4">
        <v>130</v>
      </c>
      <c r="G4" s="5">
        <f t="shared" si="1"/>
        <v>1.0206905583520938</v>
      </c>
      <c r="H4" s="5">
        <f>LOOKUP(C:C,Meltzer!A:A,Meltzer!B:B)</f>
        <v>1.087</v>
      </c>
      <c r="I4" s="5">
        <f t="shared" si="0"/>
        <v>144.23378280073439</v>
      </c>
    </row>
    <row r="5" spans="1:12">
      <c r="A5" s="13" t="s">
        <v>56</v>
      </c>
      <c r="B5" s="9">
        <v>1978</v>
      </c>
      <c r="C5" s="8">
        <f>Meltzer!D$1-'Master Female'!B5</f>
        <v>36</v>
      </c>
      <c r="D5" s="4" t="s">
        <v>47</v>
      </c>
      <c r="E5" s="3">
        <v>62.8</v>
      </c>
      <c r="F5" s="4">
        <v>137</v>
      </c>
      <c r="G5" s="5">
        <f t="shared" si="1"/>
        <v>1.3317393653672913</v>
      </c>
      <c r="H5" s="5">
        <f>LOOKUP(C:C,Meltzer!A:A,Meltzer!B:B)</f>
        <v>1.087</v>
      </c>
      <c r="I5" s="5">
        <f t="shared" si="0"/>
        <v>198.32129455113164</v>
      </c>
    </row>
    <row r="6" spans="1:12">
      <c r="A6" s="13" t="s">
        <v>55</v>
      </c>
      <c r="B6" s="9">
        <v>1978</v>
      </c>
      <c r="C6" s="8">
        <f>Meltzer!D$1-'Master Female'!B6</f>
        <v>36</v>
      </c>
      <c r="D6" s="4" t="s">
        <v>47</v>
      </c>
      <c r="E6" s="3">
        <v>55</v>
      </c>
      <c r="F6" s="4">
        <v>137</v>
      </c>
      <c r="G6" s="5">
        <f t="shared" si="1"/>
        <v>1.4651580065753265</v>
      </c>
      <c r="H6" s="5">
        <f>LOOKUP(C:C,Meltzer!A:A,Meltzer!B:B)</f>
        <v>1.087</v>
      </c>
      <c r="I6" s="5">
        <f t="shared" si="0"/>
        <v>218.18986518119104</v>
      </c>
    </row>
    <row r="7" spans="1:12">
      <c r="A7" s="13" t="s">
        <v>52</v>
      </c>
      <c r="B7" s="9">
        <v>1978</v>
      </c>
      <c r="C7" s="8">
        <f>Meltzer!D$1-'Master Female'!B7</f>
        <v>36</v>
      </c>
      <c r="D7" s="4" t="s">
        <v>47</v>
      </c>
      <c r="E7" s="3">
        <v>64</v>
      </c>
      <c r="F7" s="4">
        <v>91</v>
      </c>
      <c r="G7" s="5">
        <f t="shared" si="1"/>
        <v>1.315184577046048</v>
      </c>
      <c r="H7" s="5">
        <f>LOOKUP(C:C,Meltzer!A:A,Meltzer!B:B)</f>
        <v>1.087</v>
      </c>
      <c r="I7" s="5">
        <f t="shared" si="0"/>
        <v>130.09411280766392</v>
      </c>
    </row>
    <row r="8" spans="1:12">
      <c r="A8" s="13" t="s">
        <v>81</v>
      </c>
      <c r="B8" s="9">
        <v>1977</v>
      </c>
      <c r="C8" s="8">
        <f>Meltzer!D$1-'Master Female'!B8</f>
        <v>37</v>
      </c>
      <c r="D8" s="4" t="s">
        <v>47</v>
      </c>
      <c r="E8" s="3">
        <v>63</v>
      </c>
      <c r="F8" s="4">
        <v>131</v>
      </c>
      <c r="G8" s="5">
        <f t="shared" si="1"/>
        <v>1.3289179593118488</v>
      </c>
      <c r="H8" s="5">
        <f>LOOKUP(C:C,Meltzer!A:A,Meltzer!B:B)</f>
        <v>1.1000000000000001</v>
      </c>
      <c r="I8" s="5">
        <f t="shared" si="0"/>
        <v>191.49707793683743</v>
      </c>
    </row>
    <row r="9" spans="1:12">
      <c r="A9" s="13" t="s">
        <v>82</v>
      </c>
      <c r="B9" s="9">
        <v>1977</v>
      </c>
      <c r="C9" s="8">
        <f>Meltzer!D$1-'Master Female'!B9</f>
        <v>37</v>
      </c>
      <c r="D9" s="4" t="s">
        <v>47</v>
      </c>
      <c r="E9" s="3">
        <v>62.5</v>
      </c>
      <c r="F9" s="4">
        <v>143</v>
      </c>
      <c r="G9" s="5">
        <f t="shared" si="1"/>
        <v>1.3360195384357501</v>
      </c>
      <c r="H9" s="5">
        <f>LOOKUP(C:C,Meltzer!A:A,Meltzer!B:B)</f>
        <v>1.1000000000000001</v>
      </c>
      <c r="I9" s="5">
        <f t="shared" si="0"/>
        <v>210.1558733959435</v>
      </c>
    </row>
    <row r="10" spans="1:12">
      <c r="A10" s="13" t="s">
        <v>83</v>
      </c>
      <c r="B10" s="9">
        <v>1976</v>
      </c>
      <c r="C10" s="8">
        <f>Meltzer!D$1-'Master Female'!B10</f>
        <v>38</v>
      </c>
      <c r="D10" s="4" t="s">
        <v>47</v>
      </c>
      <c r="E10" s="3">
        <v>54.9</v>
      </c>
      <c r="F10" s="4">
        <v>121</v>
      </c>
      <c r="G10" s="5">
        <f t="shared" si="1"/>
        <v>1.467218699401766</v>
      </c>
      <c r="H10" s="5">
        <f>LOOKUP(C:C,Meltzer!A:A,Meltzer!B:B)</f>
        <v>1.113</v>
      </c>
      <c r="I10" s="5">
        <f t="shared" si="0"/>
        <v>197.59474390453403</v>
      </c>
    </row>
    <row r="11" spans="1:12">
      <c r="A11" s="13" t="s">
        <v>84</v>
      </c>
      <c r="B11" s="9">
        <v>1974</v>
      </c>
      <c r="C11" s="8">
        <f>Meltzer!D$1-'Master Female'!B11</f>
        <v>40</v>
      </c>
      <c r="D11" s="4" t="s">
        <v>47</v>
      </c>
      <c r="E11" s="3">
        <v>56.9</v>
      </c>
      <c r="F11" s="4">
        <v>90</v>
      </c>
      <c r="G11" s="5">
        <f t="shared" si="1"/>
        <v>1.4279036021325575</v>
      </c>
      <c r="H11" s="5">
        <f>LOOKUP(C:C,Meltzer!A:A,Meltzer!B:B)</f>
        <v>1.1359999999999999</v>
      </c>
      <c r="I11" s="5">
        <f t="shared" si="0"/>
        <v>145.98886428203267</v>
      </c>
    </row>
    <row r="12" spans="1:12">
      <c r="A12" s="13" t="s">
        <v>53</v>
      </c>
      <c r="B12" s="9">
        <v>1973</v>
      </c>
      <c r="C12" s="8">
        <f>Meltzer!D$1-'Master Female'!B12</f>
        <v>41</v>
      </c>
      <c r="D12" s="4" t="s">
        <v>47</v>
      </c>
      <c r="E12" s="3">
        <v>57.9</v>
      </c>
      <c r="F12" s="4">
        <v>99</v>
      </c>
      <c r="G12" s="5">
        <f t="shared" si="1"/>
        <v>1.4096534864791799</v>
      </c>
      <c r="H12" s="5">
        <f>LOOKUP(C:C,Meltzer!A:A,Meltzer!B:B)</f>
        <v>1.147</v>
      </c>
      <c r="I12" s="5">
        <f t="shared" si="0"/>
        <v>160.07038235017032</v>
      </c>
    </row>
    <row r="13" spans="1:12">
      <c r="A13" s="13" t="s">
        <v>85</v>
      </c>
      <c r="B13" s="9">
        <v>1972</v>
      </c>
      <c r="C13" s="8">
        <f>Meltzer!D$1-'Master Female'!B13</f>
        <v>42</v>
      </c>
      <c r="D13" s="4" t="s">
        <v>47</v>
      </c>
      <c r="E13" s="3">
        <v>66.7</v>
      </c>
      <c r="F13" s="4">
        <v>97</v>
      </c>
      <c r="G13" s="5">
        <f t="shared" si="1"/>
        <v>1.2809973882306853</v>
      </c>
      <c r="H13" s="5">
        <f>LOOKUP(C:C,Meltzer!A:A,Meltzer!B:B)</f>
        <v>1.1579999999999999</v>
      </c>
      <c r="I13" s="5">
        <f t="shared" si="0"/>
        <v>143.88931263039996</v>
      </c>
    </row>
    <row r="14" spans="1:12">
      <c r="A14" s="13" t="s">
        <v>86</v>
      </c>
      <c r="B14" s="9">
        <v>1972</v>
      </c>
      <c r="C14" s="8">
        <f>Meltzer!D$1-'Master Female'!B14</f>
        <v>42</v>
      </c>
      <c r="D14" s="4" t="s">
        <v>47</v>
      </c>
      <c r="E14" s="3">
        <v>63.5</v>
      </c>
      <c r="F14" s="4">
        <v>71</v>
      </c>
      <c r="G14" s="5">
        <f t="shared" si="1"/>
        <v>1.3219744612640756</v>
      </c>
      <c r="H14" s="5">
        <f>LOOKUP(C:C,Meltzer!A:A,Meltzer!B:B)</f>
        <v>1.1579999999999999</v>
      </c>
      <c r="I14" s="5">
        <f t="shared" si="0"/>
        <v>108.69009625620976</v>
      </c>
      <c r="L14" s="14"/>
    </row>
    <row r="15" spans="1:12">
      <c r="A15" s="13" t="s">
        <v>87</v>
      </c>
      <c r="B15" s="9">
        <v>1971</v>
      </c>
      <c r="C15" s="8">
        <f>Meltzer!D$1-'Master Female'!B15</f>
        <v>43</v>
      </c>
      <c r="D15" s="4" t="s">
        <v>47</v>
      </c>
      <c r="E15" s="3">
        <v>62.6</v>
      </c>
      <c r="F15" s="4">
        <v>103</v>
      </c>
      <c r="G15" s="5">
        <f t="shared" si="1"/>
        <v>1.3345863559764992</v>
      </c>
      <c r="H15" s="5">
        <f>LOOKUP(C:C,Meltzer!A:A,Meltzer!B:B)</f>
        <v>1.17</v>
      </c>
      <c r="I15" s="5">
        <f t="shared" si="0"/>
        <v>160.83100175872789</v>
      </c>
      <c r="L15" s="14"/>
    </row>
    <row r="16" spans="1:12">
      <c r="A16" s="13" t="s">
        <v>88</v>
      </c>
      <c r="B16" s="9">
        <v>1969</v>
      </c>
      <c r="C16" s="8">
        <f>Meltzer!D$1-'Master Female'!B16</f>
        <v>45</v>
      </c>
      <c r="D16" s="4" t="s">
        <v>47</v>
      </c>
      <c r="E16" s="3">
        <v>62.6</v>
      </c>
      <c r="F16" s="4">
        <v>79</v>
      </c>
      <c r="G16" s="5">
        <f t="shared" si="1"/>
        <v>1.3345863559764992</v>
      </c>
      <c r="H16" s="5">
        <f>LOOKUP(C:C,Meltzer!A:A,Meltzer!B:B)</f>
        <v>1.1950000000000001</v>
      </c>
      <c r="I16" s="5">
        <f t="shared" si="0"/>
        <v>125.99162493596141</v>
      </c>
      <c r="L16" s="14"/>
    </row>
    <row r="17" spans="1:12">
      <c r="A17" s="13" t="s">
        <v>54</v>
      </c>
      <c r="B17" s="9">
        <v>1968</v>
      </c>
      <c r="C17" s="8">
        <f>Meltzer!D$1-'Master Female'!B17</f>
        <v>46</v>
      </c>
      <c r="D17" s="4" t="s">
        <v>47</v>
      </c>
      <c r="E17" s="3"/>
      <c r="F17" s="4"/>
      <c r="G17" s="5" t="e">
        <f t="shared" si="1"/>
        <v>#NUM!</v>
      </c>
      <c r="H17" s="5">
        <f>LOOKUP(C:C,Meltzer!A:A,Meltzer!B:B)</f>
        <v>1.2070000000000001</v>
      </c>
      <c r="I17" s="5" t="e">
        <f t="shared" si="0"/>
        <v>#NUM!</v>
      </c>
      <c r="L17" s="14"/>
    </row>
    <row r="18" spans="1:12">
      <c r="A18" s="13" t="s">
        <v>89</v>
      </c>
      <c r="B18" s="9">
        <v>1968</v>
      </c>
      <c r="C18" s="8">
        <f>Meltzer!D$1-'Master Female'!B18</f>
        <v>46</v>
      </c>
      <c r="D18" s="4" t="s">
        <v>47</v>
      </c>
      <c r="E18" s="3">
        <v>51.7</v>
      </c>
      <c r="F18" s="4">
        <v>84</v>
      </c>
      <c r="G18" s="5">
        <f t="shared" si="1"/>
        <v>1.5391003330125645</v>
      </c>
      <c r="H18" s="5">
        <f>LOOKUP(C:C,Meltzer!A:A,Meltzer!B:B)</f>
        <v>1.2070000000000001</v>
      </c>
      <c r="I18" s="5">
        <f t="shared" si="0"/>
        <v>156.04630456347789</v>
      </c>
      <c r="L18" s="14"/>
    </row>
    <row r="19" spans="1:12">
      <c r="A19" s="13" t="s">
        <v>90</v>
      </c>
      <c r="B19" s="9">
        <v>1968</v>
      </c>
      <c r="C19" s="8">
        <f>Meltzer!D$1-'Master Female'!B19</f>
        <v>46</v>
      </c>
      <c r="D19" s="4" t="s">
        <v>47</v>
      </c>
      <c r="E19" s="3">
        <v>59.4</v>
      </c>
      <c r="F19" s="4">
        <v>129</v>
      </c>
      <c r="G19" s="5">
        <f t="shared" si="1"/>
        <v>1.3838756494738516</v>
      </c>
      <c r="H19" s="5">
        <f>LOOKUP(C:C,Meltzer!A:A,Meltzer!B:B)</f>
        <v>1.2070000000000001</v>
      </c>
      <c r="I19" s="5">
        <f t="shared" si="0"/>
        <v>215.47359025002712</v>
      </c>
      <c r="L19" s="14"/>
    </row>
    <row r="20" spans="1:12">
      <c r="A20" s="33" t="s">
        <v>316</v>
      </c>
      <c r="B20" s="1">
        <v>1978</v>
      </c>
      <c r="C20" s="8">
        <f>Meltzer!D$1-'Master Female'!B20</f>
        <v>36</v>
      </c>
      <c r="D20" s="4" t="s">
        <v>47</v>
      </c>
      <c r="E20" s="3">
        <v>68.5</v>
      </c>
      <c r="F20" s="4">
        <v>106</v>
      </c>
      <c r="G20" s="5">
        <f t="shared" si="1"/>
        <v>1.2603270188610636</v>
      </c>
      <c r="H20" s="5">
        <f>LOOKUP(C:C,Meltzer!A:A,Meltzer!B:B)</f>
        <v>1.087</v>
      </c>
      <c r="I20" s="5">
        <f t="shared" si="0"/>
        <v>145.21739976720946</v>
      </c>
      <c r="L20" s="14"/>
    </row>
    <row r="21" spans="1:12">
      <c r="L21" s="14"/>
    </row>
    <row r="22" spans="1:12">
      <c r="L22" s="14"/>
    </row>
    <row r="23" spans="1:12">
      <c r="L23" s="14"/>
    </row>
    <row r="24" spans="1:12">
      <c r="L24" s="14"/>
    </row>
    <row r="25" spans="1:12">
      <c r="L25" s="14"/>
    </row>
    <row r="26" spans="1:12">
      <c r="L26" s="14"/>
    </row>
    <row r="27" spans="1:12">
      <c r="L27" s="14"/>
    </row>
    <row r="28" spans="1:12">
      <c r="L28" s="14"/>
    </row>
    <row r="29" spans="1:12">
      <c r="L29" s="14"/>
    </row>
    <row r="30" spans="1:12">
      <c r="L30" s="14"/>
    </row>
    <row r="31" spans="1:12">
      <c r="L31" s="14"/>
    </row>
  </sheetData>
  <sortState ref="A2:I11">
    <sortCondition descending="1" ref="I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D2" sqref="D2"/>
    </sheetView>
  </sheetViews>
  <sheetFormatPr baseColWidth="10" defaultColWidth="11" defaultRowHeight="15" x14ac:dyDescent="0"/>
  <sheetData>
    <row r="1" spans="1:4">
      <c r="A1" t="s">
        <v>0</v>
      </c>
      <c r="B1" t="s">
        <v>1</v>
      </c>
      <c r="D1">
        <v>2014</v>
      </c>
    </row>
    <row r="2" spans="1:4">
      <c r="A2">
        <v>1</v>
      </c>
      <c r="B2">
        <v>1</v>
      </c>
    </row>
    <row r="3" spans="1:4">
      <c r="A3">
        <v>2</v>
      </c>
      <c r="B3">
        <v>1</v>
      </c>
    </row>
    <row r="4" spans="1:4">
      <c r="A4">
        <v>3</v>
      </c>
      <c r="B4">
        <v>1</v>
      </c>
    </row>
    <row r="5" spans="1:4">
      <c r="A5">
        <v>4</v>
      </c>
      <c r="B5">
        <v>1</v>
      </c>
    </row>
    <row r="6" spans="1:4">
      <c r="A6">
        <v>5</v>
      </c>
      <c r="B6">
        <v>1</v>
      </c>
    </row>
    <row r="7" spans="1:4">
      <c r="A7">
        <v>6</v>
      </c>
      <c r="B7">
        <v>1</v>
      </c>
    </row>
    <row r="8" spans="1:4">
      <c r="A8">
        <v>7</v>
      </c>
      <c r="B8">
        <v>1</v>
      </c>
    </row>
    <row r="9" spans="1:4">
      <c r="A9">
        <v>8</v>
      </c>
      <c r="B9">
        <v>1</v>
      </c>
    </row>
    <row r="10" spans="1:4">
      <c r="A10">
        <v>9</v>
      </c>
      <c r="B10">
        <v>1</v>
      </c>
    </row>
    <row r="11" spans="1:4">
      <c r="A11">
        <v>10</v>
      </c>
      <c r="B11">
        <v>1</v>
      </c>
    </row>
    <row r="12" spans="1:4">
      <c r="A12">
        <v>11</v>
      </c>
      <c r="B12">
        <v>1</v>
      </c>
    </row>
    <row r="13" spans="1:4">
      <c r="A13">
        <v>12</v>
      </c>
      <c r="B13">
        <v>1</v>
      </c>
    </row>
    <row r="14" spans="1:4">
      <c r="A14">
        <v>13</v>
      </c>
      <c r="B14">
        <v>1</v>
      </c>
    </row>
    <row r="15" spans="1:4">
      <c r="A15">
        <v>14</v>
      </c>
      <c r="B15">
        <v>1</v>
      </c>
    </row>
    <row r="16" spans="1:4">
      <c r="A16">
        <v>15</v>
      </c>
      <c r="B16">
        <v>1</v>
      </c>
    </row>
    <row r="17" spans="1:2">
      <c r="A17">
        <v>16</v>
      </c>
      <c r="B17">
        <v>1</v>
      </c>
    </row>
    <row r="18" spans="1:2">
      <c r="A18">
        <v>17</v>
      </c>
      <c r="B18">
        <v>1</v>
      </c>
    </row>
    <row r="19" spans="1:2">
      <c r="A19">
        <v>18</v>
      </c>
      <c r="B19">
        <v>1</v>
      </c>
    </row>
    <row r="20" spans="1:2">
      <c r="A20">
        <v>19</v>
      </c>
      <c r="B20">
        <v>1</v>
      </c>
    </row>
    <row r="21" spans="1:2">
      <c r="A21">
        <v>20</v>
      </c>
      <c r="B21">
        <v>1</v>
      </c>
    </row>
    <row r="22" spans="1:2">
      <c r="A22">
        <v>21</v>
      </c>
      <c r="B22">
        <v>1</v>
      </c>
    </row>
    <row r="23" spans="1:2">
      <c r="A23">
        <v>22</v>
      </c>
      <c r="B23">
        <v>1</v>
      </c>
    </row>
    <row r="24" spans="1:2">
      <c r="A24">
        <v>23</v>
      </c>
      <c r="B24">
        <v>1</v>
      </c>
    </row>
    <row r="25" spans="1:2">
      <c r="A25">
        <v>24</v>
      </c>
      <c r="B25">
        <v>1</v>
      </c>
    </row>
    <row r="26" spans="1:2">
      <c r="A26">
        <v>25</v>
      </c>
      <c r="B26">
        <v>1</v>
      </c>
    </row>
    <row r="27" spans="1:2">
      <c r="A27">
        <v>26</v>
      </c>
      <c r="B27">
        <v>1</v>
      </c>
    </row>
    <row r="28" spans="1:2">
      <c r="A28">
        <v>27</v>
      </c>
      <c r="B28">
        <v>1</v>
      </c>
    </row>
    <row r="29" spans="1:2">
      <c r="A29">
        <v>28</v>
      </c>
      <c r="B29">
        <v>1</v>
      </c>
    </row>
    <row r="30" spans="1:2">
      <c r="A30">
        <v>29</v>
      </c>
      <c r="B30">
        <v>1</v>
      </c>
    </row>
    <row r="31" spans="1:2">
      <c r="A31">
        <v>30</v>
      </c>
      <c r="B31">
        <v>1</v>
      </c>
    </row>
    <row r="32" spans="1:2">
      <c r="A32">
        <v>31</v>
      </c>
      <c r="B32">
        <v>1.014</v>
      </c>
    </row>
    <row r="33" spans="1:2">
      <c r="A33">
        <v>32</v>
      </c>
      <c r="B33">
        <v>1.028</v>
      </c>
    </row>
    <row r="34" spans="1:2">
      <c r="A34">
        <v>33</v>
      </c>
      <c r="B34">
        <v>1.0429999999999999</v>
      </c>
    </row>
    <row r="35" spans="1:2">
      <c r="A35">
        <v>34</v>
      </c>
      <c r="B35">
        <v>1.0580000000000001</v>
      </c>
    </row>
    <row r="36" spans="1:2">
      <c r="A36">
        <v>35</v>
      </c>
      <c r="B36">
        <v>1.0720000000000001</v>
      </c>
    </row>
    <row r="37" spans="1:2">
      <c r="A37">
        <v>36</v>
      </c>
      <c r="B37">
        <v>1.087</v>
      </c>
    </row>
    <row r="38" spans="1:2">
      <c r="A38">
        <v>37</v>
      </c>
      <c r="B38">
        <v>1.1000000000000001</v>
      </c>
    </row>
    <row r="39" spans="1:2">
      <c r="A39">
        <v>38</v>
      </c>
      <c r="B39">
        <v>1.113</v>
      </c>
    </row>
    <row r="40" spans="1:2">
      <c r="A40">
        <v>39</v>
      </c>
      <c r="B40">
        <v>1.125</v>
      </c>
    </row>
    <row r="41" spans="1:2">
      <c r="A41">
        <v>40</v>
      </c>
      <c r="B41">
        <v>1.1359999999999999</v>
      </c>
    </row>
    <row r="42" spans="1:2">
      <c r="A42">
        <v>41</v>
      </c>
      <c r="B42">
        <v>1.147</v>
      </c>
    </row>
    <row r="43" spans="1:2">
      <c r="A43">
        <v>42</v>
      </c>
      <c r="B43">
        <v>1.1579999999999999</v>
      </c>
    </row>
    <row r="44" spans="1:2">
      <c r="A44">
        <v>43</v>
      </c>
      <c r="B44">
        <v>1.17</v>
      </c>
    </row>
    <row r="45" spans="1:2">
      <c r="A45">
        <v>44</v>
      </c>
      <c r="B45">
        <v>1.1830000000000001</v>
      </c>
    </row>
    <row r="46" spans="1:2">
      <c r="A46">
        <v>45</v>
      </c>
      <c r="B46">
        <v>1.1950000000000001</v>
      </c>
    </row>
    <row r="47" spans="1:2">
      <c r="A47">
        <v>46</v>
      </c>
      <c r="B47">
        <v>1.2070000000000001</v>
      </c>
    </row>
    <row r="48" spans="1:2">
      <c r="A48">
        <v>47</v>
      </c>
      <c r="B48">
        <v>1.2170000000000001</v>
      </c>
    </row>
    <row r="49" spans="1:2">
      <c r="A49">
        <v>48</v>
      </c>
      <c r="B49">
        <v>1.226</v>
      </c>
    </row>
    <row r="50" spans="1:2">
      <c r="A50">
        <v>49</v>
      </c>
      <c r="B50">
        <v>1.234</v>
      </c>
    </row>
    <row r="51" spans="1:2">
      <c r="A51">
        <v>50</v>
      </c>
      <c r="B51">
        <v>1.2430000000000001</v>
      </c>
    </row>
    <row r="52" spans="1:2">
      <c r="A52">
        <v>51</v>
      </c>
      <c r="B52">
        <v>1.2549999999999999</v>
      </c>
    </row>
    <row r="53" spans="1:2">
      <c r="A53">
        <v>52</v>
      </c>
      <c r="B53">
        <v>1.2709999999999999</v>
      </c>
    </row>
    <row r="54" spans="1:2">
      <c r="A54">
        <v>53</v>
      </c>
      <c r="B54">
        <v>1.2929999999999999</v>
      </c>
    </row>
    <row r="55" spans="1:2">
      <c r="A55">
        <v>54</v>
      </c>
      <c r="B55">
        <v>1.319</v>
      </c>
    </row>
    <row r="56" spans="1:2">
      <c r="A56">
        <v>55</v>
      </c>
      <c r="B56">
        <v>1.35</v>
      </c>
    </row>
    <row r="57" spans="1:2">
      <c r="A57">
        <v>56</v>
      </c>
      <c r="B57">
        <v>1.3839999999999999</v>
      </c>
    </row>
    <row r="58" spans="1:2">
      <c r="A58">
        <v>57</v>
      </c>
      <c r="B58">
        <v>1.417</v>
      </c>
    </row>
    <row r="59" spans="1:2">
      <c r="A59">
        <v>58</v>
      </c>
      <c r="B59">
        <v>1.4490000000000001</v>
      </c>
    </row>
    <row r="60" spans="1:2">
      <c r="A60">
        <v>59</v>
      </c>
      <c r="B60">
        <v>1.48</v>
      </c>
    </row>
    <row r="61" spans="1:2">
      <c r="A61">
        <v>60</v>
      </c>
      <c r="B61">
        <v>1.5089999999999999</v>
      </c>
    </row>
    <row r="62" spans="1:2">
      <c r="A62">
        <v>61</v>
      </c>
      <c r="B62">
        <v>1.536</v>
      </c>
    </row>
    <row r="63" spans="1:2">
      <c r="A63">
        <v>62</v>
      </c>
      <c r="B63">
        <v>1.5609999999999999</v>
      </c>
    </row>
    <row r="64" spans="1:2">
      <c r="A64">
        <v>63</v>
      </c>
      <c r="B64">
        <v>1.5840000000000001</v>
      </c>
    </row>
    <row r="65" spans="1:2">
      <c r="A65">
        <v>64</v>
      </c>
      <c r="B65">
        <v>1.6080000000000001</v>
      </c>
    </row>
    <row r="66" spans="1:2">
      <c r="A66">
        <v>65</v>
      </c>
      <c r="B66">
        <v>1.6359999999999999</v>
      </c>
    </row>
    <row r="67" spans="1:2">
      <c r="A67">
        <v>66</v>
      </c>
      <c r="B67">
        <v>1.671</v>
      </c>
    </row>
    <row r="68" spans="1:2">
      <c r="A68">
        <v>67</v>
      </c>
      <c r="B68">
        <v>1.7190000000000001</v>
      </c>
    </row>
    <row r="69" spans="1:2">
      <c r="A69">
        <v>68</v>
      </c>
      <c r="B69">
        <v>1.782</v>
      </c>
    </row>
    <row r="70" spans="1:2">
      <c r="A70">
        <v>69</v>
      </c>
      <c r="B70">
        <v>1.8560000000000001</v>
      </c>
    </row>
    <row r="71" spans="1:2">
      <c r="A71">
        <v>70</v>
      </c>
      <c r="B71">
        <v>1.9330000000000001</v>
      </c>
    </row>
    <row r="72" spans="1:2">
      <c r="A72">
        <v>71</v>
      </c>
      <c r="B72">
        <v>2.0019999999999998</v>
      </c>
    </row>
    <row r="73" spans="1:2">
      <c r="A73">
        <v>72</v>
      </c>
      <c r="B73">
        <v>2.0529999999999999</v>
      </c>
    </row>
    <row r="74" spans="1:2">
      <c r="A74">
        <v>73</v>
      </c>
      <c r="B74">
        <v>2.0870000000000002</v>
      </c>
    </row>
    <row r="75" spans="1:2">
      <c r="A75">
        <v>74</v>
      </c>
      <c r="B75">
        <v>2.113</v>
      </c>
    </row>
    <row r="76" spans="1:2">
      <c r="A76">
        <v>75</v>
      </c>
      <c r="B76">
        <v>2.1419999999999999</v>
      </c>
    </row>
    <row r="77" spans="1:2">
      <c r="A77">
        <v>76</v>
      </c>
      <c r="B77">
        <v>2.1840000000000002</v>
      </c>
    </row>
    <row r="78" spans="1:2">
      <c r="A78">
        <v>77</v>
      </c>
      <c r="B78">
        <v>2.2509999999999999</v>
      </c>
    </row>
    <row r="79" spans="1:2">
      <c r="A79">
        <v>78</v>
      </c>
      <c r="B79">
        <v>2.3580000000000001</v>
      </c>
    </row>
    <row r="80" spans="1:2">
      <c r="A80">
        <v>79</v>
      </c>
      <c r="B80">
        <v>2.5</v>
      </c>
    </row>
    <row r="81" spans="1:2">
      <c r="A81">
        <v>80</v>
      </c>
      <c r="B81">
        <v>2.669</v>
      </c>
    </row>
    <row r="82" spans="1:2">
      <c r="A82">
        <v>81</v>
      </c>
      <c r="B82">
        <v>2.8490000000000002</v>
      </c>
    </row>
    <row r="83" spans="1:2">
      <c r="A83">
        <v>82</v>
      </c>
      <c r="B83">
        <v>3.0179999999999998</v>
      </c>
    </row>
    <row r="84" spans="1:2">
      <c r="A84">
        <v>83</v>
      </c>
      <c r="B84">
        <v>3.1659999999999999</v>
      </c>
    </row>
    <row r="85" spans="1:2">
      <c r="A85">
        <v>84</v>
      </c>
      <c r="B85">
        <v>3.2879999999999998</v>
      </c>
    </row>
    <row r="86" spans="1:2">
      <c r="A86">
        <v>85</v>
      </c>
      <c r="B86">
        <v>3.3860000000000001</v>
      </c>
    </row>
    <row r="87" spans="1:2">
      <c r="A87">
        <v>86</v>
      </c>
      <c r="B87">
        <v>3.4580000000000002</v>
      </c>
    </row>
    <row r="88" spans="1:2">
      <c r="A88">
        <v>87</v>
      </c>
      <c r="B88">
        <v>3.508</v>
      </c>
    </row>
    <row r="89" spans="1:2">
      <c r="A89">
        <v>88</v>
      </c>
      <c r="B89">
        <v>3.54</v>
      </c>
    </row>
    <row r="90" spans="1:2">
      <c r="A90">
        <v>89</v>
      </c>
      <c r="B90">
        <v>3.5590000000000002</v>
      </c>
    </row>
    <row r="91" spans="1:2">
      <c r="A91">
        <v>90</v>
      </c>
      <c r="B91">
        <v>3.5710000000000002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Youth Male</vt:lpstr>
      <vt:lpstr>Junior Male</vt:lpstr>
      <vt:lpstr>Open Male</vt:lpstr>
      <vt:lpstr>Master Male</vt:lpstr>
      <vt:lpstr>Youth Female</vt:lpstr>
      <vt:lpstr>Junior Female</vt:lpstr>
      <vt:lpstr>Open Female</vt:lpstr>
      <vt:lpstr>Master Female</vt:lpstr>
      <vt:lpstr>Meltzer</vt:lpstr>
      <vt:lpstr>Deep</vt:lpstr>
      <vt:lpstr>Panhandle</vt:lpstr>
      <vt:lpstr>Lone Star</vt:lpstr>
      <vt:lpstr>Team Houston</vt:lpstr>
      <vt:lpstr>Spoon</vt:lpstr>
      <vt:lpstr>Black Box</vt:lpstr>
      <vt:lpstr>Texas Barbell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Sirkis Jr</dc:creator>
  <cp:lastModifiedBy>Robert Sirkis Jr</cp:lastModifiedBy>
  <dcterms:created xsi:type="dcterms:W3CDTF">2013-01-20T12:05:12Z</dcterms:created>
  <dcterms:modified xsi:type="dcterms:W3CDTF">2014-01-19T23:38:07Z</dcterms:modified>
</cp:coreProperties>
</file>